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0" yWindow="5475" windowWidth="14745" windowHeight="7320" activeTab="0"/>
  </bookViews>
  <sheets>
    <sheet name="РпоКОиРЗ 1к. 2023-20253 гг." sheetId="1" r:id="rId1"/>
    <sheet name="РпоКОиРЗ 2к. 2022-2024 гг." sheetId="2" r:id="rId2"/>
  </sheets>
  <definedNames/>
  <calcPr fullCalcOnLoad="1"/>
</workbook>
</file>

<file path=xl/sharedStrings.xml><?xml version="1.0" encoding="utf-8"?>
<sst xmlns="http://schemas.openxmlformats.org/spreadsheetml/2006/main" count="244" uniqueCount="121">
  <si>
    <t>ОП.00</t>
  </si>
  <si>
    <t>П.00</t>
  </si>
  <si>
    <t>Профессиональные модули</t>
  </si>
  <si>
    <t>1 курс</t>
  </si>
  <si>
    <t>2 курс</t>
  </si>
  <si>
    <t>Индекс</t>
  </si>
  <si>
    <t>Учебная нагрузка обучающихся (час)</t>
  </si>
  <si>
    <t xml:space="preserve">Распределение обязательной нагрузки по курсам и семестрам (час. в семестр) 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</si>
  <si>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</si>
  <si>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</si>
  <si>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</si>
  <si>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</si>
  <si>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</si>
  <si>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1 сем</t>
  </si>
  <si>
    <t>2 сем</t>
  </si>
  <si>
    <t>3 сем</t>
  </si>
  <si>
    <t>4 сем</t>
  </si>
  <si>
    <t>лекции, уроки</t>
  </si>
  <si>
    <t>лабораторные, практические</t>
  </si>
  <si>
    <t>17 недель</t>
  </si>
  <si>
    <t>23 недели</t>
  </si>
  <si>
    <t>ДЗ3</t>
  </si>
  <si>
    <t>Итого:</t>
  </si>
  <si>
    <t>ПМ.00</t>
  </si>
  <si>
    <t>дифф.зачетов (количество)</t>
  </si>
  <si>
    <t>зачетов (количество)</t>
  </si>
  <si>
    <t>консультации</t>
  </si>
  <si>
    <t>Всего с практическим обучением:</t>
  </si>
  <si>
    <t>Учебная практика по овладению компетенциями ПМ.02</t>
  </si>
  <si>
    <t>З4</t>
  </si>
  <si>
    <t>ДЗ2</t>
  </si>
  <si>
    <t>"Утверждаю":</t>
  </si>
  <si>
    <t>ОП.01.</t>
  </si>
  <si>
    <t xml:space="preserve">ОП.02. </t>
  </si>
  <si>
    <t>ОП.03.</t>
  </si>
  <si>
    <t xml:space="preserve">ОП.05. </t>
  </si>
  <si>
    <t>итого  ОП.00</t>
  </si>
  <si>
    <t>ФК.00.</t>
  </si>
  <si>
    <t>ПА.00</t>
  </si>
  <si>
    <t>Промежуточная аттестация</t>
  </si>
  <si>
    <t>ПП.02.</t>
  </si>
  <si>
    <t>Общепрофессиональный учебный цикл</t>
  </si>
  <si>
    <t>Безопасность жизнедеятельности</t>
  </si>
  <si>
    <t>Профессиональный учебный цикл</t>
  </si>
  <si>
    <t>ПМ.01</t>
  </si>
  <si>
    <t>Народные художественные промыслы (НХП)</t>
  </si>
  <si>
    <t>ОП.04.</t>
  </si>
  <si>
    <t>Учебная практика по овладению компетенциями ПМ.01</t>
  </si>
  <si>
    <t>Производственная практика по овладению компетенциями ПМ.01.</t>
  </si>
  <si>
    <t>Производственная практика по овладению компетенциями ПМ.02.</t>
  </si>
  <si>
    <t>Учебная практика по овладению компетенциями ПМ.03.</t>
  </si>
  <si>
    <t>Производственная практика по овладению компетенциями ПМ.03.</t>
  </si>
  <si>
    <t>КИ4</t>
  </si>
  <si>
    <t>квалификационное испытание (количество)</t>
  </si>
  <si>
    <t>Охрана труда</t>
  </si>
  <si>
    <t>Основы информатики</t>
  </si>
  <si>
    <t>КИ2</t>
  </si>
  <si>
    <t xml:space="preserve">контрольные цифры </t>
  </si>
  <si>
    <r>
      <t>Консультации на учебную группу по 60 часов в год</t>
    </r>
    <r>
      <rPr>
        <sz val="9"/>
        <rFont val="Arial"/>
        <family val="2"/>
      </rPr>
      <t xml:space="preserve"> (всего 120 час.)</t>
    </r>
  </si>
  <si>
    <t>итого ПП</t>
  </si>
  <si>
    <t>АУД.01.</t>
  </si>
  <si>
    <t>АУД.02.</t>
  </si>
  <si>
    <t>АУД.04.</t>
  </si>
  <si>
    <t>АУД.03.</t>
  </si>
  <si>
    <t>АУД.05.</t>
  </si>
  <si>
    <t>АУД.06.</t>
  </si>
  <si>
    <t>итого ТО и ФК</t>
  </si>
  <si>
    <t>ИА.00</t>
  </si>
  <si>
    <t>Итоговая аттестация</t>
  </si>
  <si>
    <r>
      <t xml:space="preserve">Итоговая атгестация </t>
    </r>
    <r>
      <rPr>
        <sz val="9"/>
        <rFont val="Arial"/>
        <family val="2"/>
      </rPr>
      <t>проводится в 4 семестре</t>
    </r>
  </si>
  <si>
    <t>Наименование циклов, дисциплин, профессиональных модулей, ТО, практик</t>
  </si>
  <si>
    <t xml:space="preserve">итого ПО </t>
  </si>
  <si>
    <t>итого ПО и ПП</t>
  </si>
  <si>
    <r>
      <t xml:space="preserve">Формы промежуточной аттестации </t>
    </r>
    <r>
      <rPr>
        <sz val="8"/>
        <rFont val="Arial"/>
        <family val="2"/>
      </rPr>
      <t>(З-зачет; ДЗ - дифференцированный зачет; КИ - квалиф.испытание)</t>
    </r>
  </si>
  <si>
    <t>ДЗ1/ДЗ2</t>
  </si>
  <si>
    <t>33/З4</t>
  </si>
  <si>
    <t>ДЗ2/ДЗ3</t>
  </si>
  <si>
    <t>ДЗ1/ДЗ2/ДЗ3/ДЗ4</t>
  </si>
  <si>
    <t>З1/ДЗ2</t>
  </si>
  <si>
    <t>"Согласовано"</t>
  </si>
  <si>
    <t>Заместитель директора по учебно-методической работе</t>
  </si>
  <si>
    <t>Т.В. Старикова _______________________</t>
  </si>
  <si>
    <t xml:space="preserve">Алатапционный общеобразовательный цикл </t>
  </si>
  <si>
    <t>Этика и культура общения</t>
  </si>
  <si>
    <t>Адаптивная физическая культура</t>
  </si>
  <si>
    <t>ОП.06.</t>
  </si>
  <si>
    <t>Материалы для ремонтно-строительных работ</t>
  </si>
  <si>
    <t>Оборудование, инструменты и приспособления для ремонтно-строительных работ</t>
  </si>
  <si>
    <t>Технология ремонтно-строительных работ</t>
  </si>
  <si>
    <t>Коммуникативный практикум</t>
  </si>
  <si>
    <t>З1</t>
  </si>
  <si>
    <t>ДЗ2/ДЗ4</t>
  </si>
  <si>
    <t>ДЗ4</t>
  </si>
  <si>
    <t>Оборудование и технология уборки зданий и прилегающей к ним территории</t>
  </si>
  <si>
    <t>ПМ.03</t>
  </si>
  <si>
    <t>Содержание в надлежащем санитарном состоянии зданий и прилегающих к ним территорий.</t>
  </si>
  <si>
    <t>УП.03</t>
  </si>
  <si>
    <t>ПП.03.</t>
  </si>
  <si>
    <t>ПМ.02</t>
  </si>
  <si>
    <t>УП.02.</t>
  </si>
  <si>
    <t>Выполнение столярно-плотничных работ</t>
  </si>
  <si>
    <t>Технология изготовления и ремонта столярных изделий и деревянных конструкций</t>
  </si>
  <si>
    <t>ПО.01.</t>
  </si>
  <si>
    <t>ПП.01.</t>
  </si>
  <si>
    <t xml:space="preserve">ТО.02. </t>
  </si>
  <si>
    <t xml:space="preserve">ТО.03. </t>
  </si>
  <si>
    <t>Выполнение ремонтно-отделочных работ</t>
  </si>
  <si>
    <t>Технология ремонтно-отделочных работ внутренних и внешних поверхностней зданий и прилегающей к ним территории</t>
  </si>
  <si>
    <t>КИ3</t>
  </si>
  <si>
    <t>Основы экономических знаний</t>
  </si>
  <si>
    <t>Основы правовых знаний</t>
  </si>
  <si>
    <t>Экология окружающей среды</t>
  </si>
  <si>
    <t xml:space="preserve">ТО.01. </t>
  </si>
  <si>
    <t>Директор ГАПОУ СО "Социально-профессионального техникума "Строитель"</t>
  </si>
  <si>
    <t>В.И. Пачиков __________________________</t>
  </si>
  <si>
    <t>"_____" _____________________ 2022год</t>
  </si>
  <si>
    <t>"_____" _____________________ 2022 год</t>
  </si>
  <si>
    <t>Учебный план основной программы профессионального обучения – программы профессиональной подготовки 17544 Рабочий по комплексному обслуживанию и ремонту зданий, адаптированной для лиц с ограниченными возможностями здоровья (срок обучения 1 год 10 месяцев с 2022 по 2024 г.г.) 2 курс.</t>
  </si>
  <si>
    <t>Учебный план основной программы профессионального обучения – программы профессиональной подготовки 17544 Рабочий по комплексному обслуживанию и ремонту зданий, адаптированной для лиц с ограниченными возможностями здоровья (срок обучения 1 год 10 месяцев с 2023 по 2025 г.г.) 1 курс.</t>
  </si>
  <si>
    <t>"_____" _____________________ 2023 год</t>
  </si>
  <si>
    <t>"_____" _____________________ 20232год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</si>
</sst>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#,###"/>
    <numFmt numFmtId="194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right" vertical="center" wrapText="1"/>
      <protection/>
    </xf>
    <xf numFmtId="0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32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5" fillId="32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NumberFormat="1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right" vertical="center" wrapText="1"/>
      <protection/>
    </xf>
    <xf numFmtId="0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" fillId="40" borderId="10" xfId="0" applyNumberFormat="1" applyFont="1" applyFill="1" applyBorder="1" applyAlignment="1" applyProtection="1">
      <alignment horizontal="right" vertical="center" wrapText="1"/>
      <protection/>
    </xf>
    <xf numFmtId="0" fontId="4" fillId="40" borderId="10" xfId="0" applyNumberFormat="1" applyFont="1" applyFill="1" applyBorder="1" applyAlignment="1" applyProtection="1">
      <alignment horizontal="center" vertical="center" wrapText="1"/>
      <protection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5" fillId="40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3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1" xfId="0" applyNumberFormat="1" applyFont="1" applyBorder="1" applyAlignment="1" applyProtection="1">
      <alignment horizontal="right" vertical="center" wrapText="1"/>
      <protection/>
    </xf>
    <xf numFmtId="0" fontId="50" fillId="34" borderId="12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7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0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4" fillId="41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horizontal="right" vertical="center" textRotation="90" wrapText="1"/>
      <protection/>
    </xf>
    <xf numFmtId="0" fontId="5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righ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right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8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textRotation="90" wrapText="1"/>
    </xf>
    <xf numFmtId="0" fontId="5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tabSelected="1" zoomScale="90" zoomScaleNormal="90" zoomScalePageLayoutView="0" workbookViewId="0" topLeftCell="A1">
      <selection activeCell="I8" sqref="I8:J8"/>
    </sheetView>
  </sheetViews>
  <sheetFormatPr defaultColWidth="9.140625" defaultRowHeight="12.75"/>
  <cols>
    <col min="1" max="1" width="9.57421875" style="0" customWidth="1"/>
    <col min="2" max="2" width="41.8515625" style="0" customWidth="1"/>
    <col min="3" max="3" width="18.421875" style="0" customWidth="1"/>
  </cols>
  <sheetData>
    <row r="1" spans="1:12" ht="12.75" customHeight="1">
      <c r="A1" s="174"/>
      <c r="B1" s="173" t="s">
        <v>79</v>
      </c>
      <c r="C1" s="172"/>
      <c r="D1" s="172"/>
      <c r="E1" s="172"/>
      <c r="F1" s="172"/>
      <c r="G1" s="172"/>
      <c r="H1" s="171" t="s">
        <v>31</v>
      </c>
      <c r="I1" s="171"/>
      <c r="J1" s="171"/>
      <c r="K1" s="171"/>
      <c r="L1" s="171"/>
    </row>
    <row r="2" spans="1:12" ht="26.25" customHeight="1">
      <c r="A2" s="174"/>
      <c r="B2" s="175" t="s">
        <v>80</v>
      </c>
      <c r="C2" s="172"/>
      <c r="D2" s="172"/>
      <c r="E2" s="172"/>
      <c r="F2" s="172"/>
      <c r="G2" s="172"/>
      <c r="H2" s="171" t="s">
        <v>113</v>
      </c>
      <c r="I2" s="171"/>
      <c r="J2" s="171"/>
      <c r="K2" s="171"/>
      <c r="L2" s="171"/>
    </row>
    <row r="3" spans="1:12" ht="12.75" customHeight="1">
      <c r="A3" s="174"/>
      <c r="B3" s="173" t="s">
        <v>81</v>
      </c>
      <c r="C3" s="172"/>
      <c r="D3" s="172"/>
      <c r="E3" s="172"/>
      <c r="F3" s="172"/>
      <c r="G3" s="172"/>
      <c r="H3" s="171" t="s">
        <v>114</v>
      </c>
      <c r="I3" s="171"/>
      <c r="J3" s="171"/>
      <c r="K3" s="171"/>
      <c r="L3" s="171"/>
    </row>
    <row r="4" spans="1:12" ht="12.75" customHeight="1">
      <c r="A4" s="174"/>
      <c r="B4" s="173" t="s">
        <v>120</v>
      </c>
      <c r="C4" s="172"/>
      <c r="D4" s="172"/>
      <c r="E4" s="172"/>
      <c r="F4" s="172"/>
      <c r="G4" s="172"/>
      <c r="H4" s="171" t="s">
        <v>119</v>
      </c>
      <c r="I4" s="171"/>
      <c r="J4" s="171"/>
      <c r="K4" s="171"/>
      <c r="L4" s="171"/>
    </row>
    <row r="5" spans="1:12" ht="12.75">
      <c r="A5" s="170"/>
      <c r="B5" s="169"/>
      <c r="C5" s="169"/>
      <c r="D5" s="169"/>
      <c r="E5" s="169"/>
      <c r="F5" s="169"/>
      <c r="G5" s="169"/>
      <c r="H5" s="168"/>
      <c r="I5" s="168"/>
      <c r="J5" s="168"/>
      <c r="K5" s="168"/>
      <c r="L5" s="168"/>
    </row>
    <row r="6" spans="1:12" ht="29.25" customHeight="1">
      <c r="A6" s="167" t="s">
        <v>118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2.75">
      <c r="A7" s="165" t="s">
        <v>5</v>
      </c>
      <c r="B7" s="119" t="s">
        <v>70</v>
      </c>
      <c r="C7" s="164" t="s">
        <v>73</v>
      </c>
      <c r="D7" s="119" t="s">
        <v>6</v>
      </c>
      <c r="E7" s="91"/>
      <c r="F7" s="91"/>
      <c r="G7" s="91"/>
      <c r="H7" s="91"/>
      <c r="I7" s="119" t="s">
        <v>7</v>
      </c>
      <c r="J7" s="91"/>
      <c r="K7" s="91"/>
      <c r="L7" s="91"/>
    </row>
    <row r="8" spans="1:12" ht="12.75">
      <c r="A8" s="102"/>
      <c r="B8" s="91"/>
      <c r="C8" s="104"/>
      <c r="D8" s="163" t="s">
        <v>8</v>
      </c>
      <c r="E8" s="163" t="s">
        <v>9</v>
      </c>
      <c r="F8" s="91" t="s">
        <v>10</v>
      </c>
      <c r="G8" s="91"/>
      <c r="H8" s="91"/>
      <c r="I8" s="113" t="s">
        <v>3</v>
      </c>
      <c r="J8" s="96"/>
      <c r="K8" s="119" t="s">
        <v>4</v>
      </c>
      <c r="L8" s="91"/>
    </row>
    <row r="9" spans="1:12" ht="12.75">
      <c r="A9" s="102"/>
      <c r="B9" s="91"/>
      <c r="C9" s="104"/>
      <c r="D9" s="91"/>
      <c r="E9" s="91"/>
      <c r="F9" s="91" t="s">
        <v>11</v>
      </c>
      <c r="G9" s="91" t="s">
        <v>12</v>
      </c>
      <c r="H9" s="91"/>
      <c r="I9" s="115" t="s">
        <v>13</v>
      </c>
      <c r="J9" s="115" t="s">
        <v>14</v>
      </c>
      <c r="K9" s="114" t="s">
        <v>15</v>
      </c>
      <c r="L9" s="114" t="s">
        <v>16</v>
      </c>
    </row>
    <row r="10" spans="1:12" ht="63" customHeight="1">
      <c r="A10" s="102"/>
      <c r="B10" s="91"/>
      <c r="C10" s="104"/>
      <c r="D10" s="91"/>
      <c r="E10" s="91"/>
      <c r="F10" s="91"/>
      <c r="G10" s="162" t="s">
        <v>17</v>
      </c>
      <c r="H10" s="162" t="s">
        <v>18</v>
      </c>
      <c r="I10" s="161" t="s">
        <v>19</v>
      </c>
      <c r="J10" s="161" t="s">
        <v>20</v>
      </c>
      <c r="K10" s="160" t="s">
        <v>19</v>
      </c>
      <c r="L10" s="160" t="s">
        <v>20</v>
      </c>
    </row>
    <row r="11" spans="1:12" ht="12.75">
      <c r="A11" s="124">
        <v>1</v>
      </c>
      <c r="B11" s="123">
        <v>2</v>
      </c>
      <c r="C11" s="135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4">
        <v>9</v>
      </c>
      <c r="J11" s="134">
        <v>10</v>
      </c>
      <c r="K11" s="132">
        <v>11</v>
      </c>
      <c r="L11" s="132">
        <v>12</v>
      </c>
    </row>
    <row r="12" spans="1:12" ht="12.75">
      <c r="A12" s="151" t="s">
        <v>0</v>
      </c>
      <c r="B12" s="1" t="s">
        <v>41</v>
      </c>
      <c r="C12" s="150"/>
      <c r="D12" s="150"/>
      <c r="E12" s="150"/>
      <c r="F12" s="1"/>
      <c r="G12" s="150"/>
      <c r="H12" s="150"/>
      <c r="I12" s="137"/>
      <c r="J12" s="137"/>
      <c r="K12" s="136"/>
      <c r="L12" s="136"/>
    </row>
    <row r="13" spans="1:12" ht="16.5" customHeight="1">
      <c r="A13" s="158" t="s">
        <v>32</v>
      </c>
      <c r="B13" s="2" t="s">
        <v>86</v>
      </c>
      <c r="C13" s="152" t="s">
        <v>74</v>
      </c>
      <c r="D13" s="152">
        <f>SUM(F13+E13)</f>
        <v>81</v>
      </c>
      <c r="E13" s="152">
        <f>SUM(F13/2)</f>
        <v>27</v>
      </c>
      <c r="F13" s="153">
        <f>SUM(I13:L13)</f>
        <v>54</v>
      </c>
      <c r="G13" s="152">
        <f>SUM(F13-H13)</f>
        <v>21.6</v>
      </c>
      <c r="H13" s="152">
        <f>SUM(F13*0.6)</f>
        <v>32.4</v>
      </c>
      <c r="I13" s="137">
        <v>24</v>
      </c>
      <c r="J13" s="137">
        <v>30</v>
      </c>
      <c r="K13" s="136"/>
      <c r="L13" s="136"/>
    </row>
    <row r="14" spans="1:12" ht="24">
      <c r="A14" s="158" t="s">
        <v>33</v>
      </c>
      <c r="B14" s="2" t="s">
        <v>87</v>
      </c>
      <c r="C14" s="152" t="s">
        <v>76</v>
      </c>
      <c r="D14" s="152">
        <f>SUM(F14+E14)</f>
        <v>102</v>
      </c>
      <c r="E14" s="152">
        <f>SUM(F14/2)</f>
        <v>34</v>
      </c>
      <c r="F14" s="153">
        <f>SUM(I14:L14)</f>
        <v>68</v>
      </c>
      <c r="G14" s="152">
        <f>SUM(F14-H14)</f>
        <v>27.200000000000003</v>
      </c>
      <c r="H14" s="152">
        <f>SUM(F14*0.6)</f>
        <v>40.8</v>
      </c>
      <c r="I14" s="137">
        <v>12</v>
      </c>
      <c r="J14" s="137">
        <v>36</v>
      </c>
      <c r="K14" s="136">
        <v>20</v>
      </c>
      <c r="L14" s="136"/>
    </row>
    <row r="15" spans="1:47" s="42" customFormat="1" ht="12.75">
      <c r="A15" s="158" t="s">
        <v>34</v>
      </c>
      <c r="B15" s="2" t="s">
        <v>88</v>
      </c>
      <c r="C15" s="152" t="s">
        <v>30</v>
      </c>
      <c r="D15" s="152">
        <f>SUM(F15+E15)</f>
        <v>69</v>
      </c>
      <c r="E15" s="152">
        <f>SUM(F15/2)</f>
        <v>23</v>
      </c>
      <c r="F15" s="153">
        <v>46</v>
      </c>
      <c r="G15" s="152">
        <f>SUM(F15-H15)</f>
        <v>18.400000000000002</v>
      </c>
      <c r="H15" s="152">
        <f>SUM(F15*0.6)</f>
        <v>27.599999999999998</v>
      </c>
      <c r="I15" s="137"/>
      <c r="J15" s="137">
        <v>46</v>
      </c>
      <c r="K15" s="136"/>
      <c r="L15" s="13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15" ht="12.75">
      <c r="A16" s="158" t="s">
        <v>46</v>
      </c>
      <c r="B16" s="2" t="s">
        <v>109</v>
      </c>
      <c r="C16" s="152" t="s">
        <v>21</v>
      </c>
      <c r="D16" s="152">
        <f>SUM(F16+E16)</f>
        <v>54</v>
      </c>
      <c r="E16" s="152">
        <f>SUM(F16/2)</f>
        <v>18</v>
      </c>
      <c r="F16" s="153">
        <v>36</v>
      </c>
      <c r="G16" s="152">
        <f>SUM(F16-H16)</f>
        <v>14.400000000000002</v>
      </c>
      <c r="H16" s="152">
        <f>SUM(F16*0.6)</f>
        <v>21.599999999999998</v>
      </c>
      <c r="I16" s="137"/>
      <c r="J16" s="137">
        <v>16</v>
      </c>
      <c r="K16" s="136">
        <v>20</v>
      </c>
      <c r="L16" s="136"/>
      <c r="O16" s="159"/>
    </row>
    <row r="17" spans="1:47" s="42" customFormat="1" ht="12.75">
      <c r="A17" s="158" t="s">
        <v>35</v>
      </c>
      <c r="B17" s="2" t="s">
        <v>42</v>
      </c>
      <c r="C17" s="152" t="s">
        <v>30</v>
      </c>
      <c r="D17" s="152">
        <f>SUM(F17+E17)</f>
        <v>60</v>
      </c>
      <c r="E17" s="152">
        <f>SUM(F17/2)</f>
        <v>20</v>
      </c>
      <c r="F17" s="153">
        <v>40</v>
      </c>
      <c r="G17" s="152">
        <f>SUM(F17-H17)</f>
        <v>16</v>
      </c>
      <c r="H17" s="152">
        <f>SUM(F17*0.6)</f>
        <v>24</v>
      </c>
      <c r="I17" s="137"/>
      <c r="J17" s="137">
        <v>40</v>
      </c>
      <c r="K17" s="136"/>
      <c r="L17" s="13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42" customFormat="1" ht="12.75">
      <c r="A18" s="23" t="s">
        <v>85</v>
      </c>
      <c r="B18" s="157" t="s">
        <v>54</v>
      </c>
      <c r="C18" s="152" t="s">
        <v>78</v>
      </c>
      <c r="D18" s="152">
        <f>SUM(E18:F18)</f>
        <v>54</v>
      </c>
      <c r="E18" s="152">
        <f>SUM(F18/2)</f>
        <v>18</v>
      </c>
      <c r="F18" s="153">
        <v>36</v>
      </c>
      <c r="G18" s="152">
        <f>SUM(F18-H18)</f>
        <v>14.400000000000002</v>
      </c>
      <c r="H18" s="152">
        <f>SUM(F18*0.6)</f>
        <v>21.599999999999998</v>
      </c>
      <c r="I18" s="137">
        <v>18</v>
      </c>
      <c r="J18" s="137">
        <v>18</v>
      </c>
      <c r="K18" s="136"/>
      <c r="L18" s="13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12" ht="12.75">
      <c r="A19" s="129"/>
      <c r="B19" s="129" t="s">
        <v>36</v>
      </c>
      <c r="C19" s="127"/>
      <c r="D19" s="127">
        <f>SUM(F19+E19)</f>
        <v>420</v>
      </c>
      <c r="E19" s="127">
        <f>SUM(F19/2)</f>
        <v>140</v>
      </c>
      <c r="F19" s="127">
        <f>SUM(F13:F17,F18)</f>
        <v>280</v>
      </c>
      <c r="G19" s="127">
        <f>SUM(F19-H19)</f>
        <v>112</v>
      </c>
      <c r="H19" s="127">
        <f>SUM(F19*0.6)</f>
        <v>168</v>
      </c>
      <c r="I19" s="127">
        <f>SUM(I13:I18)</f>
        <v>54</v>
      </c>
      <c r="J19" s="127">
        <f>SUM(J13:J18)</f>
        <v>186</v>
      </c>
      <c r="K19" s="127">
        <f>SUM(K13:K17)</f>
        <v>40</v>
      </c>
      <c r="L19" s="127">
        <f>SUM(L13:L17)</f>
        <v>0</v>
      </c>
    </row>
    <row r="20" spans="1:12" ht="12.75">
      <c r="A20" s="154"/>
      <c r="B20" s="156" t="s">
        <v>82</v>
      </c>
      <c r="C20" s="155"/>
      <c r="D20" s="155"/>
      <c r="E20" s="155"/>
      <c r="F20" s="156"/>
      <c r="G20" s="155"/>
      <c r="H20" s="155"/>
      <c r="I20" s="155"/>
      <c r="J20" s="155"/>
      <c r="K20" s="155"/>
      <c r="L20" s="155"/>
    </row>
    <row r="21" spans="1:47" s="42" customFormat="1" ht="12.75">
      <c r="A21" s="154" t="s">
        <v>60</v>
      </c>
      <c r="B21" s="2" t="s">
        <v>83</v>
      </c>
      <c r="C21" s="152" t="s">
        <v>91</v>
      </c>
      <c r="D21" s="152">
        <f>SUM(E21:F21)</f>
        <v>96</v>
      </c>
      <c r="E21" s="152">
        <f>SUM(F21/2)</f>
        <v>32</v>
      </c>
      <c r="F21" s="153">
        <f>SUM(I21:L21)</f>
        <v>64</v>
      </c>
      <c r="G21" s="152">
        <f>SUM(F21-H21)</f>
        <v>25.6</v>
      </c>
      <c r="H21" s="152">
        <f>SUM(F21*0.6)</f>
        <v>38.4</v>
      </c>
      <c r="I21" s="137">
        <v>14</v>
      </c>
      <c r="J21" s="137">
        <v>14</v>
      </c>
      <c r="K21" s="136">
        <v>20</v>
      </c>
      <c r="L21" s="136">
        <v>16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42" customFormat="1" ht="12.75">
      <c r="A22" s="154" t="s">
        <v>61</v>
      </c>
      <c r="B22" s="2" t="s">
        <v>110</v>
      </c>
      <c r="C22" s="152" t="s">
        <v>92</v>
      </c>
      <c r="D22" s="152">
        <f>SUM(E22:F22)</f>
        <v>45</v>
      </c>
      <c r="E22" s="152">
        <f>SUM(F22/2)</f>
        <v>15</v>
      </c>
      <c r="F22" s="153">
        <f>SUM(K22,L22,I22,J22)</f>
        <v>30</v>
      </c>
      <c r="G22" s="152">
        <f>SUM(F22-H22)</f>
        <v>12</v>
      </c>
      <c r="H22" s="152">
        <f>SUM(F22*0.6)</f>
        <v>18</v>
      </c>
      <c r="I22" s="137"/>
      <c r="J22" s="137"/>
      <c r="K22" s="136">
        <v>14</v>
      </c>
      <c r="L22" s="136">
        <v>16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42" customFormat="1" ht="12.75">
      <c r="A23" s="154" t="s">
        <v>63</v>
      </c>
      <c r="B23" s="2" t="s">
        <v>55</v>
      </c>
      <c r="C23" s="152" t="s">
        <v>75</v>
      </c>
      <c r="D23" s="152">
        <f>SUM(E23:F23)</f>
        <v>78</v>
      </c>
      <c r="E23" s="152">
        <f>SUM(F23/2)</f>
        <v>26</v>
      </c>
      <c r="F23" s="153">
        <f>SUM(I23:L23)</f>
        <v>52</v>
      </c>
      <c r="G23" s="152">
        <f>SUM(F23-H23)</f>
        <v>20.8</v>
      </c>
      <c r="H23" s="152">
        <f>SUM(F23*0.6)</f>
        <v>31.2</v>
      </c>
      <c r="I23" s="137"/>
      <c r="J23" s="137">
        <v>22</v>
      </c>
      <c r="K23" s="136"/>
      <c r="L23" s="136">
        <v>30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42" customFormat="1" ht="12.75">
      <c r="A24" s="154" t="s">
        <v>62</v>
      </c>
      <c r="B24" s="2" t="s">
        <v>45</v>
      </c>
      <c r="C24" s="152" t="s">
        <v>29</v>
      </c>
      <c r="D24" s="152">
        <f>SUM(E24:F24)</f>
        <v>69</v>
      </c>
      <c r="E24" s="152">
        <f>SUM(F24/2)</f>
        <v>23</v>
      </c>
      <c r="F24" s="153">
        <f>SUM(I24:L24)</f>
        <v>46</v>
      </c>
      <c r="G24" s="152">
        <f>SUM(F24-H24)</f>
        <v>18.400000000000002</v>
      </c>
      <c r="H24" s="152">
        <f>SUM(F24*0.6)</f>
        <v>27.599999999999998</v>
      </c>
      <c r="I24" s="137">
        <v>10</v>
      </c>
      <c r="J24" s="137"/>
      <c r="K24" s="136">
        <v>22</v>
      </c>
      <c r="L24" s="136">
        <v>14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42" customFormat="1" ht="12.75">
      <c r="A25" s="154" t="s">
        <v>64</v>
      </c>
      <c r="B25" s="2" t="s">
        <v>89</v>
      </c>
      <c r="C25" s="152" t="s">
        <v>90</v>
      </c>
      <c r="D25" s="152">
        <f>SUM(E25:F25)</f>
        <v>54</v>
      </c>
      <c r="E25" s="152">
        <f>SUM(F25/2)</f>
        <v>18</v>
      </c>
      <c r="F25" s="153">
        <f>SUM(I25:L25)</f>
        <v>36</v>
      </c>
      <c r="G25" s="152">
        <f>SUM(F25-H25)</f>
        <v>14.400000000000002</v>
      </c>
      <c r="H25" s="152">
        <f>SUM(F25*0.6)</f>
        <v>21.599999999999998</v>
      </c>
      <c r="I25" s="137">
        <v>36</v>
      </c>
      <c r="J25" s="137"/>
      <c r="K25" s="136"/>
      <c r="L25" s="13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42" customFormat="1" ht="12.75">
      <c r="A26" s="154" t="s">
        <v>65</v>
      </c>
      <c r="B26" s="2" t="s">
        <v>111</v>
      </c>
      <c r="C26" s="152" t="s">
        <v>29</v>
      </c>
      <c r="D26" s="152">
        <f>SUM(E26:F26)</f>
        <v>75</v>
      </c>
      <c r="E26" s="152">
        <f>SUM(F26/2)</f>
        <v>25</v>
      </c>
      <c r="F26" s="153">
        <f>SUM(I26:L26)</f>
        <v>50</v>
      </c>
      <c r="G26" s="152">
        <f>SUM(F26-H26)</f>
        <v>20</v>
      </c>
      <c r="H26" s="152">
        <f>SUM(F26*0.6)</f>
        <v>30</v>
      </c>
      <c r="I26" s="137"/>
      <c r="J26" s="137"/>
      <c r="K26" s="136">
        <v>14</v>
      </c>
      <c r="L26" s="136">
        <v>36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12" ht="12.75">
      <c r="A27" s="129"/>
      <c r="B27" s="129" t="s">
        <v>22</v>
      </c>
      <c r="C27" s="127"/>
      <c r="D27" s="127">
        <f>SUM(F27+E27)</f>
        <v>417</v>
      </c>
      <c r="E27" s="127">
        <f>SUM(F27/2)</f>
        <v>139</v>
      </c>
      <c r="F27" s="127">
        <f>SUM(F21:F26)</f>
        <v>278</v>
      </c>
      <c r="G27" s="127">
        <f>SUM(G21:G26)</f>
        <v>111.20000000000002</v>
      </c>
      <c r="H27" s="127">
        <f>SUM(H21:H26)</f>
        <v>166.79999999999998</v>
      </c>
      <c r="I27" s="127">
        <f>SUM(I21:I26)</f>
        <v>60</v>
      </c>
      <c r="J27" s="127">
        <f>SUM(J21:J26)</f>
        <v>36</v>
      </c>
      <c r="K27" s="127">
        <f>SUM(K21:K26)</f>
        <v>70</v>
      </c>
      <c r="L27" s="127">
        <f>SUM(L21:L26)</f>
        <v>112</v>
      </c>
    </row>
    <row r="28" spans="1:12" ht="12.75">
      <c r="A28" s="151" t="s">
        <v>1</v>
      </c>
      <c r="B28" s="1" t="s">
        <v>43</v>
      </c>
      <c r="C28" s="150"/>
      <c r="D28" s="150"/>
      <c r="E28" s="150"/>
      <c r="F28" s="1"/>
      <c r="G28" s="150"/>
      <c r="H28" s="150"/>
      <c r="I28" s="115"/>
      <c r="J28" s="115"/>
      <c r="K28" s="114"/>
      <c r="L28" s="114"/>
    </row>
    <row r="29" spans="1:12" ht="12.75">
      <c r="A29" s="151" t="s">
        <v>23</v>
      </c>
      <c r="B29" s="1" t="s">
        <v>2</v>
      </c>
      <c r="C29" s="150"/>
      <c r="D29" s="150"/>
      <c r="E29" s="150"/>
      <c r="F29" s="1"/>
      <c r="G29" s="150"/>
      <c r="H29" s="150"/>
      <c r="I29" s="115"/>
      <c r="J29" s="115"/>
      <c r="K29" s="114"/>
      <c r="L29" s="114"/>
    </row>
    <row r="30" spans="1:12" ht="12.75">
      <c r="A30" s="25" t="s">
        <v>44</v>
      </c>
      <c r="B30" s="31" t="s">
        <v>100</v>
      </c>
      <c r="C30" s="144"/>
      <c r="D30" s="144"/>
      <c r="E30" s="144"/>
      <c r="F30" s="145"/>
      <c r="G30" s="144"/>
      <c r="H30" s="144"/>
      <c r="I30" s="144"/>
      <c r="J30" s="144"/>
      <c r="K30" s="144"/>
      <c r="L30" s="144"/>
    </row>
    <row r="31" spans="1:12" ht="24">
      <c r="A31" s="23" t="s">
        <v>112</v>
      </c>
      <c r="B31" s="2" t="s">
        <v>101</v>
      </c>
      <c r="C31" s="143" t="s">
        <v>56</v>
      </c>
      <c r="D31" s="84">
        <f>SUM(F31+E31)</f>
        <v>198</v>
      </c>
      <c r="E31" s="84">
        <f>SUM(F31/2)</f>
        <v>66</v>
      </c>
      <c r="F31" s="135">
        <f>SUM(I31,J31,K31:L31)</f>
        <v>132</v>
      </c>
      <c r="G31" s="84">
        <f>SUM(F31-H31)</f>
        <v>52.8</v>
      </c>
      <c r="H31" s="84">
        <f>SUM(F31*0.6)</f>
        <v>79.2</v>
      </c>
      <c r="I31" s="115">
        <v>132</v>
      </c>
      <c r="J31" s="115"/>
      <c r="K31" s="136"/>
      <c r="L31" s="114"/>
    </row>
    <row r="32" spans="1:12" ht="24.75" thickBot="1">
      <c r="A32" s="141" t="s">
        <v>102</v>
      </c>
      <c r="B32" s="140" t="s">
        <v>47</v>
      </c>
      <c r="C32" s="142"/>
      <c r="D32" s="138">
        <f>SUM(F32+E32)</f>
        <v>318</v>
      </c>
      <c r="E32" s="138"/>
      <c r="F32" s="116">
        <f>SUM(I32:L32)</f>
        <v>318</v>
      </c>
      <c r="G32" s="138"/>
      <c r="H32" s="138"/>
      <c r="I32" s="137">
        <v>168</v>
      </c>
      <c r="J32" s="137">
        <v>150</v>
      </c>
      <c r="K32" s="136"/>
      <c r="L32" s="136"/>
    </row>
    <row r="33" spans="1:20" ht="24.75" thickBot="1">
      <c r="A33" s="141" t="s">
        <v>103</v>
      </c>
      <c r="B33" s="140" t="s">
        <v>48</v>
      </c>
      <c r="C33" s="139"/>
      <c r="D33" s="138">
        <f>SUM(F33,E33)</f>
        <v>272</v>
      </c>
      <c r="E33" s="138"/>
      <c r="F33" s="116">
        <f>SUM(I33:L33)</f>
        <v>272</v>
      </c>
      <c r="G33" s="138"/>
      <c r="H33" s="138"/>
      <c r="I33" s="137"/>
      <c r="J33" s="137"/>
      <c r="K33" s="136">
        <v>272</v>
      </c>
      <c r="L33" s="136"/>
      <c r="O33" s="149"/>
      <c r="P33" s="148"/>
      <c r="Q33" s="147"/>
      <c r="R33" s="147"/>
      <c r="S33" s="147"/>
      <c r="T33" s="146"/>
    </row>
    <row r="34" spans="1:12" ht="12.75">
      <c r="A34" s="25" t="s">
        <v>98</v>
      </c>
      <c r="B34" s="31" t="s">
        <v>106</v>
      </c>
      <c r="C34" s="144"/>
      <c r="D34" s="144"/>
      <c r="E34" s="144"/>
      <c r="F34" s="145"/>
      <c r="G34" s="144"/>
      <c r="H34" s="144"/>
      <c r="I34" s="144"/>
      <c r="J34" s="144"/>
      <c r="K34" s="144"/>
      <c r="L34" s="144"/>
    </row>
    <row r="35" spans="1:12" ht="36">
      <c r="A35" s="23" t="s">
        <v>104</v>
      </c>
      <c r="B35" s="2" t="s">
        <v>107</v>
      </c>
      <c r="C35" s="143" t="s">
        <v>52</v>
      </c>
      <c r="D35" s="84">
        <f>SUM(E35:F35)</f>
        <v>246</v>
      </c>
      <c r="E35" s="84">
        <f>SUM(F35/2)</f>
        <v>82</v>
      </c>
      <c r="F35" s="135">
        <f>SUM(I35:L35)</f>
        <v>164</v>
      </c>
      <c r="G35" s="84">
        <f>SUM(F35-H35)</f>
        <v>65.60000000000001</v>
      </c>
      <c r="H35" s="84">
        <f>SUM(F35*0.6)</f>
        <v>98.39999999999999</v>
      </c>
      <c r="I35" s="115"/>
      <c r="J35" s="137">
        <v>44</v>
      </c>
      <c r="K35" s="136">
        <v>72</v>
      </c>
      <c r="L35" s="136">
        <v>48</v>
      </c>
    </row>
    <row r="36" spans="1:12" ht="24">
      <c r="A36" s="141" t="s">
        <v>99</v>
      </c>
      <c r="B36" s="140" t="s">
        <v>28</v>
      </c>
      <c r="C36" s="142"/>
      <c r="D36" s="138">
        <f>SUM(E36:F36)</f>
        <v>204</v>
      </c>
      <c r="E36" s="138"/>
      <c r="F36" s="116">
        <f>SUM(I36:L36)</f>
        <v>204</v>
      </c>
      <c r="G36" s="138"/>
      <c r="H36" s="138"/>
      <c r="I36" s="137"/>
      <c r="J36" s="137"/>
      <c r="K36" s="136">
        <v>82</v>
      </c>
      <c r="L36" s="136">
        <v>122</v>
      </c>
    </row>
    <row r="37" spans="1:12" ht="24">
      <c r="A37" s="141" t="s">
        <v>40</v>
      </c>
      <c r="B37" s="140" t="s">
        <v>49</v>
      </c>
      <c r="C37" s="139"/>
      <c r="D37" s="138">
        <f>SUM(E37:F37)</f>
        <v>374</v>
      </c>
      <c r="E37" s="138"/>
      <c r="F37" s="116">
        <f>SUM(I37:L37)</f>
        <v>374</v>
      </c>
      <c r="G37" s="138"/>
      <c r="H37" s="138"/>
      <c r="I37" s="137"/>
      <c r="J37" s="137"/>
      <c r="K37" s="136"/>
      <c r="L37" s="136">
        <v>374</v>
      </c>
    </row>
    <row r="38" spans="1:12" ht="36">
      <c r="A38" s="25" t="s">
        <v>94</v>
      </c>
      <c r="B38" s="31" t="s">
        <v>95</v>
      </c>
      <c r="C38" s="144"/>
      <c r="D38" s="144"/>
      <c r="E38" s="144"/>
      <c r="F38" s="145"/>
      <c r="G38" s="144"/>
      <c r="H38" s="144"/>
      <c r="I38" s="144"/>
      <c r="J38" s="144"/>
      <c r="K38" s="144"/>
      <c r="L38" s="144"/>
    </row>
    <row r="39" spans="1:12" ht="24">
      <c r="A39" s="23" t="s">
        <v>105</v>
      </c>
      <c r="B39" s="2" t="s">
        <v>93</v>
      </c>
      <c r="C39" s="143" t="s">
        <v>108</v>
      </c>
      <c r="D39" s="84">
        <f>SUM(F39+E39)</f>
        <v>114</v>
      </c>
      <c r="E39" s="84">
        <f>SUM(F39/2)</f>
        <v>38</v>
      </c>
      <c r="F39" s="135">
        <f>SUM(I39:L39)</f>
        <v>76</v>
      </c>
      <c r="G39" s="84">
        <f>SUM(F39-H39)</f>
        <v>30.4</v>
      </c>
      <c r="H39" s="84">
        <f>SUM(F39*0.6)</f>
        <v>45.6</v>
      </c>
      <c r="I39" s="115">
        <v>38</v>
      </c>
      <c r="J39" s="115">
        <v>38</v>
      </c>
      <c r="K39" s="114"/>
      <c r="L39" s="114"/>
    </row>
    <row r="40" spans="1:12" ht="24">
      <c r="A40" s="141" t="s">
        <v>96</v>
      </c>
      <c r="B40" s="140" t="s">
        <v>50</v>
      </c>
      <c r="C40" s="142"/>
      <c r="D40" s="138">
        <f>SUM(F40+E40)</f>
        <v>144</v>
      </c>
      <c r="E40" s="138"/>
      <c r="F40" s="116">
        <f>SUM(I40:L40)</f>
        <v>144</v>
      </c>
      <c r="G40" s="138"/>
      <c r="H40" s="138"/>
      <c r="I40" s="137">
        <v>72</v>
      </c>
      <c r="J40" s="137">
        <v>72</v>
      </c>
      <c r="K40" s="136"/>
      <c r="L40" s="136"/>
    </row>
    <row r="41" spans="1:12" ht="24">
      <c r="A41" s="141" t="s">
        <v>97</v>
      </c>
      <c r="B41" s="140" t="s">
        <v>51</v>
      </c>
      <c r="C41" s="139"/>
      <c r="D41" s="138">
        <f>SUM(F41,E41)</f>
        <v>170</v>
      </c>
      <c r="E41" s="138"/>
      <c r="F41" s="116">
        <f>SUM(I41:L41)</f>
        <v>170</v>
      </c>
      <c r="G41" s="138"/>
      <c r="H41" s="138"/>
      <c r="I41" s="137"/>
      <c r="J41" s="137">
        <v>170</v>
      </c>
      <c r="K41" s="136"/>
      <c r="L41" s="136"/>
    </row>
    <row r="42" spans="1:12" ht="12.75">
      <c r="A42" s="124" t="s">
        <v>37</v>
      </c>
      <c r="B42" s="123" t="s">
        <v>84</v>
      </c>
      <c r="C42" s="84" t="s">
        <v>77</v>
      </c>
      <c r="D42" s="135">
        <f>SUM(E42:F42)</f>
        <v>246</v>
      </c>
      <c r="E42" s="135">
        <f>SUM(F42/2)</f>
        <v>82</v>
      </c>
      <c r="F42" s="135">
        <f>SUM(I42:L42)</f>
        <v>164</v>
      </c>
      <c r="G42" s="135">
        <f>SUM(F42-H42)</f>
        <v>16.400000000000006</v>
      </c>
      <c r="H42" s="135">
        <f>SUM(F42*0.9)</f>
        <v>147.6</v>
      </c>
      <c r="I42" s="134">
        <v>46</v>
      </c>
      <c r="J42" s="134">
        <v>52</v>
      </c>
      <c r="K42" s="133">
        <v>30</v>
      </c>
      <c r="L42" s="132">
        <v>36</v>
      </c>
    </row>
    <row r="43" spans="1:12" ht="12.75">
      <c r="A43" s="129"/>
      <c r="B43" s="129" t="s">
        <v>66</v>
      </c>
      <c r="C43" s="128"/>
      <c r="D43" s="127">
        <f>SUM(D31,D35,D39,D42,D27,D19)</f>
        <v>1641</v>
      </c>
      <c r="E43" s="127">
        <f>SUM(E31,E35,E39,E42,E27,E19)</f>
        <v>547</v>
      </c>
      <c r="F43" s="127">
        <f>SUM(F31,F35,F39,F42,F27,F19)</f>
        <v>1094</v>
      </c>
      <c r="G43" s="127">
        <f>SUM(G31,G39)</f>
        <v>83.19999999999999</v>
      </c>
      <c r="H43" s="127">
        <f>SUM(H31,H39)</f>
        <v>124.80000000000001</v>
      </c>
      <c r="I43" s="127">
        <f>SUM(I31,I35,I39,I42)</f>
        <v>216</v>
      </c>
      <c r="J43" s="127">
        <f>SUM(J31,J35,J39,J42)</f>
        <v>134</v>
      </c>
      <c r="K43" s="127">
        <f>SUM(K31,K35,K39,K42)</f>
        <v>102</v>
      </c>
      <c r="L43" s="127">
        <f>SUM(L31,L35,L39,L42)</f>
        <v>84</v>
      </c>
    </row>
    <row r="44" spans="1:14" ht="12.75">
      <c r="A44" s="129"/>
      <c r="B44" s="129" t="s">
        <v>71</v>
      </c>
      <c r="C44" s="128"/>
      <c r="D44" s="127"/>
      <c r="E44" s="127"/>
      <c r="F44" s="127">
        <f>SUM(F32,F36,F40)</f>
        <v>666</v>
      </c>
      <c r="G44" s="127"/>
      <c r="H44" s="127"/>
      <c r="I44" s="127">
        <f>SUM(I32,I36,I40)</f>
        <v>240</v>
      </c>
      <c r="J44" s="127">
        <f>SUM(J32,J36,J40)</f>
        <v>222</v>
      </c>
      <c r="K44" s="127">
        <f>SUM(K32,K36,K40)</f>
        <v>82</v>
      </c>
      <c r="L44" s="127">
        <f>SUM(L32,L36,L40)</f>
        <v>122</v>
      </c>
      <c r="N44" s="131"/>
    </row>
    <row r="45" spans="1:12" ht="12.75">
      <c r="A45" s="129"/>
      <c r="B45" s="129" t="s">
        <v>59</v>
      </c>
      <c r="C45" s="128"/>
      <c r="D45" s="127"/>
      <c r="E45" s="127"/>
      <c r="F45" s="127">
        <f>SUM(F33,F37,F41)</f>
        <v>816</v>
      </c>
      <c r="G45" s="127"/>
      <c r="H45" s="127"/>
      <c r="I45" s="127">
        <f>SUM(I33,I37,I41)</f>
        <v>0</v>
      </c>
      <c r="J45" s="127">
        <f>SUM(J33,J41)</f>
        <v>170</v>
      </c>
      <c r="K45" s="127">
        <f>SUM(K33,K37,K41)</f>
        <v>272</v>
      </c>
      <c r="L45" s="127">
        <f>SUM(L33,L37,L41)</f>
        <v>374</v>
      </c>
    </row>
    <row r="46" spans="1:12" ht="12.75">
      <c r="A46" s="130"/>
      <c r="B46" s="129" t="s">
        <v>72</v>
      </c>
      <c r="C46" s="128"/>
      <c r="D46" s="128">
        <f>SUM(D32,D33,D40,D41,D36,D37)</f>
        <v>1482</v>
      </c>
      <c r="E46" s="128">
        <f>SUM(E32,E33,E40,E41)</f>
        <v>0</v>
      </c>
      <c r="F46" s="127">
        <f>SUM(F32,F33,F36,F37,F40,F41)</f>
        <v>1482</v>
      </c>
      <c r="G46" s="128"/>
      <c r="H46" s="128"/>
      <c r="I46" s="127">
        <f>SUM(I32,I33,I36,I37,I40,I41)</f>
        <v>240</v>
      </c>
      <c r="J46" s="127">
        <f>SUM(J32,J33,J36,J37,J40,J41)</f>
        <v>392</v>
      </c>
      <c r="K46" s="127">
        <f>SUM(K32,K33,K36,K37,K40,K41)</f>
        <v>354</v>
      </c>
      <c r="L46" s="127">
        <f>SUM(L32,L33,L36,L37,L40,L41)</f>
        <v>496</v>
      </c>
    </row>
    <row r="47" spans="1:14" ht="12.75">
      <c r="A47" s="124" t="s">
        <v>38</v>
      </c>
      <c r="B47" s="123" t="s">
        <v>39</v>
      </c>
      <c r="C47" s="84"/>
      <c r="D47" s="84"/>
      <c r="E47" s="84"/>
      <c r="F47" s="122">
        <v>72</v>
      </c>
      <c r="G47" s="84"/>
      <c r="H47" s="84"/>
      <c r="I47" s="121">
        <v>8</v>
      </c>
      <c r="J47" s="126">
        <v>34</v>
      </c>
      <c r="K47" s="125">
        <v>12</v>
      </c>
      <c r="L47" s="125">
        <v>18</v>
      </c>
      <c r="M47" s="66"/>
      <c r="N47" s="66"/>
    </row>
    <row r="48" spans="1:14" ht="12.75">
      <c r="A48" s="124" t="s">
        <v>67</v>
      </c>
      <c r="B48" s="123" t="s">
        <v>68</v>
      </c>
      <c r="C48" s="84"/>
      <c r="D48" s="84"/>
      <c r="E48" s="84"/>
      <c r="F48" s="122">
        <v>72</v>
      </c>
      <c r="G48" s="84"/>
      <c r="H48" s="84"/>
      <c r="I48" s="121"/>
      <c r="J48" s="121"/>
      <c r="K48" s="120"/>
      <c r="L48" s="120">
        <v>72</v>
      </c>
      <c r="M48" s="66"/>
      <c r="N48" s="66"/>
    </row>
    <row r="49" spans="1:12" ht="37.5" customHeight="1">
      <c r="A49" s="119" t="s">
        <v>58</v>
      </c>
      <c r="B49" s="91"/>
      <c r="C49" s="91"/>
      <c r="D49" s="84"/>
      <c r="E49" s="84"/>
      <c r="F49" s="116">
        <v>3</v>
      </c>
      <c r="G49" s="91" t="s">
        <v>53</v>
      </c>
      <c r="H49" s="91"/>
      <c r="I49" s="118"/>
      <c r="J49" s="118">
        <v>1</v>
      </c>
      <c r="K49" s="117">
        <v>1</v>
      </c>
      <c r="L49" s="117">
        <v>1</v>
      </c>
    </row>
    <row r="50" spans="1:12" ht="26.25" customHeight="1">
      <c r="A50" s="91"/>
      <c r="B50" s="91"/>
      <c r="C50" s="91"/>
      <c r="D50" s="84"/>
      <c r="E50" s="84"/>
      <c r="F50" s="116">
        <v>12</v>
      </c>
      <c r="G50" s="91" t="s">
        <v>24</v>
      </c>
      <c r="H50" s="91"/>
      <c r="I50" s="118">
        <v>2</v>
      </c>
      <c r="J50" s="118">
        <v>8</v>
      </c>
      <c r="K50" s="117">
        <v>4</v>
      </c>
      <c r="L50" s="117">
        <v>4</v>
      </c>
    </row>
    <row r="51" spans="1:12" ht="26.25" customHeight="1">
      <c r="A51" s="119" t="s">
        <v>69</v>
      </c>
      <c r="B51" s="91"/>
      <c r="C51" s="91"/>
      <c r="D51" s="84"/>
      <c r="E51" s="84"/>
      <c r="F51" s="116">
        <v>3</v>
      </c>
      <c r="G51" s="91" t="s">
        <v>25</v>
      </c>
      <c r="H51" s="91"/>
      <c r="I51" s="118">
        <v>2</v>
      </c>
      <c r="J51" s="118"/>
      <c r="K51" s="117">
        <v>2</v>
      </c>
      <c r="L51" s="117">
        <v>1</v>
      </c>
    </row>
    <row r="52" spans="1:12" ht="15.75" customHeight="1">
      <c r="A52" s="91"/>
      <c r="B52" s="91"/>
      <c r="C52" s="91"/>
      <c r="D52" s="84"/>
      <c r="E52" s="84"/>
      <c r="F52" s="116">
        <f>SUM(I52:L52)</f>
        <v>120</v>
      </c>
      <c r="G52" s="91" t="s">
        <v>26</v>
      </c>
      <c r="H52" s="91"/>
      <c r="I52" s="115">
        <v>30</v>
      </c>
      <c r="J52" s="115">
        <v>30</v>
      </c>
      <c r="K52" s="114">
        <v>30</v>
      </c>
      <c r="L52" s="114">
        <v>30</v>
      </c>
    </row>
    <row r="53" spans="1:13" ht="12.75">
      <c r="A53" s="113" t="s">
        <v>27</v>
      </c>
      <c r="B53" s="112"/>
      <c r="C53" s="110"/>
      <c r="D53" s="111">
        <f>SUM(E53:F53)</f>
        <v>3267</v>
      </c>
      <c r="E53" s="111">
        <f>SUM(E43,E46)</f>
        <v>547</v>
      </c>
      <c r="F53" s="110">
        <f>SUM(F43,F46,F47,F48)</f>
        <v>2720</v>
      </c>
      <c r="G53" s="110"/>
      <c r="H53" s="110"/>
      <c r="I53" s="110">
        <f>SUM(I19,I27,I43,I46,I47,I48)</f>
        <v>578</v>
      </c>
      <c r="J53" s="110">
        <f>SUM(J19,J27,J43,J46,J47,J48)</f>
        <v>782</v>
      </c>
      <c r="K53" s="110">
        <f>SUM(K19,K27,K43,K46,K47,K48)</f>
        <v>578</v>
      </c>
      <c r="L53" s="110">
        <f>SUM(L19,L27,L43,L46,L47,L48)</f>
        <v>782</v>
      </c>
      <c r="M53" s="109">
        <f>SUM(I53:L53)</f>
        <v>2720</v>
      </c>
    </row>
    <row r="54" spans="1:12" ht="12.75">
      <c r="A54" s="108"/>
      <c r="B54" s="107" t="s">
        <v>57</v>
      </c>
      <c r="C54" s="105"/>
      <c r="D54" s="106"/>
      <c r="E54" s="106"/>
      <c r="F54" s="105">
        <v>2720</v>
      </c>
      <c r="G54" s="105"/>
      <c r="H54" s="105"/>
      <c r="I54" s="105">
        <v>578</v>
      </c>
      <c r="J54" s="105">
        <v>782</v>
      </c>
      <c r="K54" s="105">
        <v>578</v>
      </c>
      <c r="L54" s="105">
        <v>782</v>
      </c>
    </row>
    <row r="58" ht="12.75">
      <c r="F58">
        <f>SUM(I43,J43,I27,J27,I19,J19)</f>
        <v>686</v>
      </c>
    </row>
  </sheetData>
  <sheetProtection/>
  <mergeCells count="27">
    <mergeCell ref="C39:C41"/>
    <mergeCell ref="C35:C37"/>
    <mergeCell ref="C31:C33"/>
    <mergeCell ref="A53:B53"/>
    <mergeCell ref="A49:C50"/>
    <mergeCell ref="G49:H49"/>
    <mergeCell ref="G50:H50"/>
    <mergeCell ref="A51:C52"/>
    <mergeCell ref="G51:H51"/>
    <mergeCell ref="G52:H52"/>
    <mergeCell ref="D8:D10"/>
    <mergeCell ref="E8:E10"/>
    <mergeCell ref="F8:H8"/>
    <mergeCell ref="I8:J8"/>
    <mergeCell ref="K8:L8"/>
    <mergeCell ref="F9:F10"/>
    <mergeCell ref="G9:H9"/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</mergeCells>
  <printOptions/>
  <pageMargins left="0.7480314960629921" right="0.43" top="0.58" bottom="0.56" header="0.5118110236220472" footer="0.5118110236220472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zoomScale="90" zoomScaleNormal="90" zoomScalePageLayoutView="0" workbookViewId="0" topLeftCell="A1">
      <selection activeCell="K8" sqref="K8:L8"/>
    </sheetView>
  </sheetViews>
  <sheetFormatPr defaultColWidth="9.140625" defaultRowHeight="12.75"/>
  <cols>
    <col min="1" max="1" width="9.57421875" style="0" customWidth="1"/>
    <col min="2" max="2" width="41.8515625" style="0" customWidth="1"/>
    <col min="3" max="3" width="18.421875" style="0" customWidth="1"/>
  </cols>
  <sheetData>
    <row r="1" spans="1:13" ht="12.75" customHeight="1">
      <c r="A1" s="60"/>
      <c r="B1" s="69" t="s">
        <v>79</v>
      </c>
      <c r="C1" s="38"/>
      <c r="D1" s="38"/>
      <c r="E1" s="38"/>
      <c r="F1" s="38"/>
      <c r="G1" s="38"/>
      <c r="H1" s="97" t="s">
        <v>31</v>
      </c>
      <c r="I1" s="97"/>
      <c r="J1" s="97"/>
      <c r="K1" s="97"/>
      <c r="L1" s="97"/>
      <c r="M1" s="56"/>
    </row>
    <row r="2" spans="1:13" ht="26.25" customHeight="1">
      <c r="A2" s="60"/>
      <c r="B2" s="70" t="s">
        <v>80</v>
      </c>
      <c r="C2" s="38"/>
      <c r="D2" s="38"/>
      <c r="E2" s="38"/>
      <c r="F2" s="38"/>
      <c r="G2" s="38"/>
      <c r="H2" s="97" t="s">
        <v>113</v>
      </c>
      <c r="I2" s="98"/>
      <c r="J2" s="98"/>
      <c r="K2" s="98"/>
      <c r="L2" s="98"/>
      <c r="M2" s="56"/>
    </row>
    <row r="3" spans="1:13" ht="12.75" customHeight="1">
      <c r="A3" s="60"/>
      <c r="B3" s="69" t="s">
        <v>81</v>
      </c>
      <c r="C3" s="38"/>
      <c r="D3" s="38"/>
      <c r="E3" s="38"/>
      <c r="F3" s="38"/>
      <c r="G3" s="38"/>
      <c r="H3" s="97" t="s">
        <v>114</v>
      </c>
      <c r="I3" s="97"/>
      <c r="J3" s="97"/>
      <c r="K3" s="97"/>
      <c r="L3" s="97"/>
      <c r="M3" s="56"/>
    </row>
    <row r="4" spans="1:13" ht="12.75" customHeight="1">
      <c r="A4" s="60"/>
      <c r="B4" s="69" t="s">
        <v>115</v>
      </c>
      <c r="C4" s="38"/>
      <c r="D4" s="38"/>
      <c r="E4" s="38"/>
      <c r="F4" s="38"/>
      <c r="G4" s="38"/>
      <c r="H4" s="97" t="s">
        <v>116</v>
      </c>
      <c r="I4" s="97"/>
      <c r="J4" s="97"/>
      <c r="K4" s="97"/>
      <c r="L4" s="97"/>
      <c r="M4" s="56"/>
    </row>
    <row r="5" spans="1:13" ht="12.75">
      <c r="A5" s="61"/>
      <c r="B5" s="39"/>
      <c r="C5" s="39"/>
      <c r="D5" s="39"/>
      <c r="E5" s="39"/>
      <c r="F5" s="39"/>
      <c r="G5" s="39"/>
      <c r="H5" s="40"/>
      <c r="I5" s="40"/>
      <c r="J5" s="40"/>
      <c r="K5" s="40"/>
      <c r="L5" s="40"/>
      <c r="M5" s="56"/>
    </row>
    <row r="6" spans="1:12" ht="29.25" customHeight="1">
      <c r="A6" s="99" t="s">
        <v>117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2.75">
      <c r="A7" s="101" t="s">
        <v>5</v>
      </c>
      <c r="B7" s="90" t="s">
        <v>70</v>
      </c>
      <c r="C7" s="103" t="s">
        <v>73</v>
      </c>
      <c r="D7" s="90" t="s">
        <v>6</v>
      </c>
      <c r="E7" s="91"/>
      <c r="F7" s="91"/>
      <c r="G7" s="91"/>
      <c r="H7" s="91"/>
      <c r="I7" s="90" t="s">
        <v>7</v>
      </c>
      <c r="J7" s="91"/>
      <c r="K7" s="91"/>
      <c r="L7" s="91"/>
    </row>
    <row r="8" spans="1:12" ht="12.75">
      <c r="A8" s="102"/>
      <c r="B8" s="91"/>
      <c r="C8" s="104"/>
      <c r="D8" s="93" t="s">
        <v>8</v>
      </c>
      <c r="E8" s="93" t="s">
        <v>9</v>
      </c>
      <c r="F8" s="92" t="s">
        <v>10</v>
      </c>
      <c r="G8" s="91"/>
      <c r="H8" s="91"/>
      <c r="I8" s="94" t="s">
        <v>3</v>
      </c>
      <c r="J8" s="95"/>
      <c r="K8" s="88" t="s">
        <v>4</v>
      </c>
      <c r="L8" s="96"/>
    </row>
    <row r="9" spans="1:12" ht="12.75">
      <c r="A9" s="102"/>
      <c r="B9" s="91"/>
      <c r="C9" s="104"/>
      <c r="D9" s="91"/>
      <c r="E9" s="91"/>
      <c r="F9" s="92" t="s">
        <v>11</v>
      </c>
      <c r="G9" s="92" t="s">
        <v>12</v>
      </c>
      <c r="H9" s="91"/>
      <c r="I9" s="10" t="s">
        <v>13</v>
      </c>
      <c r="J9" s="10" t="s">
        <v>14</v>
      </c>
      <c r="K9" s="28" t="s">
        <v>15</v>
      </c>
      <c r="L9" s="28" t="s">
        <v>16</v>
      </c>
    </row>
    <row r="10" spans="1:12" ht="63" customHeight="1">
      <c r="A10" s="102"/>
      <c r="B10" s="91"/>
      <c r="C10" s="104"/>
      <c r="D10" s="91"/>
      <c r="E10" s="91"/>
      <c r="F10" s="91"/>
      <c r="G10" s="57" t="s">
        <v>17</v>
      </c>
      <c r="H10" s="57" t="s">
        <v>18</v>
      </c>
      <c r="I10" s="58" t="s">
        <v>19</v>
      </c>
      <c r="J10" s="58" t="s">
        <v>20</v>
      </c>
      <c r="K10" s="59" t="s">
        <v>19</v>
      </c>
      <c r="L10" s="59" t="s">
        <v>20</v>
      </c>
    </row>
    <row r="11" spans="1:12" ht="12.75">
      <c r="A11" s="20">
        <v>1</v>
      </c>
      <c r="B11" s="3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9">
        <v>9</v>
      </c>
      <c r="J11" s="9">
        <v>10</v>
      </c>
      <c r="K11" s="29">
        <v>11</v>
      </c>
      <c r="L11" s="29">
        <v>12</v>
      </c>
    </row>
    <row r="12" spans="1:12" ht="12.75">
      <c r="A12" s="21" t="s">
        <v>0</v>
      </c>
      <c r="B12" s="1" t="s">
        <v>41</v>
      </c>
      <c r="C12" s="6"/>
      <c r="D12" s="6"/>
      <c r="E12" s="6"/>
      <c r="F12" s="5"/>
      <c r="G12" s="6"/>
      <c r="H12" s="6"/>
      <c r="I12" s="48"/>
      <c r="J12" s="48"/>
      <c r="K12" s="50"/>
      <c r="L12" s="50"/>
    </row>
    <row r="13" spans="1:12" ht="16.5" customHeight="1">
      <c r="A13" s="44" t="s">
        <v>32</v>
      </c>
      <c r="B13" s="72" t="s">
        <v>86</v>
      </c>
      <c r="C13" s="45" t="s">
        <v>74</v>
      </c>
      <c r="D13" s="45">
        <f aca="true" t="shared" si="0" ref="D13:D19">SUM(F13+E13)</f>
        <v>81</v>
      </c>
      <c r="E13" s="45">
        <f aca="true" t="shared" si="1" ref="E13:E19">SUM(F13/2)</f>
        <v>27</v>
      </c>
      <c r="F13" s="43">
        <f>SUM(I13:L13)</f>
        <v>54</v>
      </c>
      <c r="G13" s="45">
        <f aca="true" t="shared" si="2" ref="G13:G19">SUM(F13-H13)</f>
        <v>21.6</v>
      </c>
      <c r="H13" s="45">
        <f aca="true" t="shared" si="3" ref="H13:H19">SUM(F13*0.6)</f>
        <v>32.4</v>
      </c>
      <c r="I13" s="48">
        <v>24</v>
      </c>
      <c r="J13" s="48">
        <v>30</v>
      </c>
      <c r="K13" s="50"/>
      <c r="L13" s="50"/>
    </row>
    <row r="14" spans="1:12" ht="24">
      <c r="A14" s="44" t="s">
        <v>33</v>
      </c>
      <c r="B14" s="72" t="s">
        <v>87</v>
      </c>
      <c r="C14" s="45" t="s">
        <v>76</v>
      </c>
      <c r="D14" s="45">
        <f t="shared" si="0"/>
        <v>102</v>
      </c>
      <c r="E14" s="45">
        <f t="shared" si="1"/>
        <v>34</v>
      </c>
      <c r="F14" s="43">
        <f>SUM(I14:L14)</f>
        <v>68</v>
      </c>
      <c r="G14" s="45">
        <f t="shared" si="2"/>
        <v>27.200000000000003</v>
      </c>
      <c r="H14" s="45">
        <f t="shared" si="3"/>
        <v>40.8</v>
      </c>
      <c r="I14" s="48">
        <v>12</v>
      </c>
      <c r="J14" s="48">
        <v>36</v>
      </c>
      <c r="K14" s="50">
        <v>20</v>
      </c>
      <c r="L14" s="50"/>
    </row>
    <row r="15" spans="1:47" s="42" customFormat="1" ht="12.75">
      <c r="A15" s="44" t="s">
        <v>34</v>
      </c>
      <c r="B15" s="72" t="s">
        <v>88</v>
      </c>
      <c r="C15" s="45" t="s">
        <v>30</v>
      </c>
      <c r="D15" s="45">
        <f t="shared" si="0"/>
        <v>69</v>
      </c>
      <c r="E15" s="45">
        <f t="shared" si="1"/>
        <v>23</v>
      </c>
      <c r="F15" s="43">
        <v>46</v>
      </c>
      <c r="G15" s="45">
        <f t="shared" si="2"/>
        <v>18.400000000000002</v>
      </c>
      <c r="H15" s="45">
        <f t="shared" si="3"/>
        <v>27.599999999999998</v>
      </c>
      <c r="I15" s="48"/>
      <c r="J15" s="48">
        <v>46</v>
      </c>
      <c r="K15" s="50"/>
      <c r="L15" s="5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</row>
    <row r="16" spans="1:47" ht="12.75">
      <c r="A16" s="44" t="s">
        <v>46</v>
      </c>
      <c r="B16" s="72" t="s">
        <v>109</v>
      </c>
      <c r="C16" s="45" t="s">
        <v>21</v>
      </c>
      <c r="D16" s="45">
        <f t="shared" si="0"/>
        <v>54</v>
      </c>
      <c r="E16" s="45">
        <f t="shared" si="1"/>
        <v>18</v>
      </c>
      <c r="F16" s="43">
        <v>36</v>
      </c>
      <c r="G16" s="45">
        <f t="shared" si="2"/>
        <v>14.400000000000002</v>
      </c>
      <c r="H16" s="45">
        <f t="shared" si="3"/>
        <v>21.599999999999998</v>
      </c>
      <c r="I16" s="48"/>
      <c r="J16" s="48">
        <v>16</v>
      </c>
      <c r="K16" s="50">
        <v>20</v>
      </c>
      <c r="L16" s="50"/>
      <c r="M16" s="71"/>
      <c r="N16" s="81"/>
      <c r="O16" s="82"/>
      <c r="P16" s="81"/>
      <c r="Q16" s="81"/>
      <c r="R16" s="81"/>
      <c r="S16" s="8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</row>
    <row r="17" spans="1:47" s="42" customFormat="1" ht="12.75">
      <c r="A17" s="44" t="s">
        <v>35</v>
      </c>
      <c r="B17" s="72" t="s">
        <v>42</v>
      </c>
      <c r="C17" s="45" t="s">
        <v>30</v>
      </c>
      <c r="D17" s="45">
        <f t="shared" si="0"/>
        <v>60</v>
      </c>
      <c r="E17" s="45">
        <f t="shared" si="1"/>
        <v>20</v>
      </c>
      <c r="F17" s="43">
        <v>40</v>
      </c>
      <c r="G17" s="45">
        <f t="shared" si="2"/>
        <v>16</v>
      </c>
      <c r="H17" s="45">
        <f t="shared" si="3"/>
        <v>24</v>
      </c>
      <c r="I17" s="48"/>
      <c r="J17" s="48">
        <v>40</v>
      </c>
      <c r="K17" s="50"/>
      <c r="L17" s="5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</row>
    <row r="18" spans="1:47" s="42" customFormat="1" ht="12.75">
      <c r="A18" s="73" t="s">
        <v>85</v>
      </c>
      <c r="B18" s="83" t="s">
        <v>54</v>
      </c>
      <c r="C18" s="45" t="s">
        <v>78</v>
      </c>
      <c r="D18" s="46">
        <f>SUM(E18:F18)</f>
        <v>54</v>
      </c>
      <c r="E18" s="46">
        <f>SUM(F18/2)</f>
        <v>18</v>
      </c>
      <c r="F18" s="47">
        <v>36</v>
      </c>
      <c r="G18" s="46">
        <f>SUM(F18-H18)</f>
        <v>14.400000000000002</v>
      </c>
      <c r="H18" s="46">
        <f>SUM(F18*0.6)</f>
        <v>21.599999999999998</v>
      </c>
      <c r="I18" s="49">
        <v>18</v>
      </c>
      <c r="J18" s="49">
        <v>18</v>
      </c>
      <c r="K18" s="51"/>
      <c r="L18" s="5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</row>
    <row r="19" spans="1:47" ht="12.75">
      <c r="A19" s="22"/>
      <c r="B19" s="16" t="s">
        <v>36</v>
      </c>
      <c r="C19" s="8"/>
      <c r="D19" s="8">
        <f t="shared" si="0"/>
        <v>420</v>
      </c>
      <c r="E19" s="8">
        <f t="shared" si="1"/>
        <v>140</v>
      </c>
      <c r="F19" s="8">
        <f>SUM(F13:F17,F18)</f>
        <v>280</v>
      </c>
      <c r="G19" s="8">
        <f t="shared" si="2"/>
        <v>112</v>
      </c>
      <c r="H19" s="8">
        <f t="shared" si="3"/>
        <v>168</v>
      </c>
      <c r="I19" s="8">
        <f>SUM(I13:I18)</f>
        <v>54</v>
      </c>
      <c r="J19" s="8">
        <f>SUM(J13:J18)</f>
        <v>186</v>
      </c>
      <c r="K19" s="8">
        <f>SUM(K13:K17)</f>
        <v>40</v>
      </c>
      <c r="L19" s="8">
        <f>SUM(L13:L17)</f>
        <v>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</row>
    <row r="20" spans="1:47" ht="12.75">
      <c r="A20" s="52"/>
      <c r="B20" s="53" t="s">
        <v>82</v>
      </c>
      <c r="C20" s="54"/>
      <c r="D20" s="54"/>
      <c r="E20" s="54"/>
      <c r="F20" s="53"/>
      <c r="G20" s="54"/>
      <c r="H20" s="54"/>
      <c r="I20" s="54"/>
      <c r="J20" s="54"/>
      <c r="K20" s="54"/>
      <c r="L20" s="54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</row>
    <row r="21" spans="1:47" s="42" customFormat="1" ht="12.75">
      <c r="A21" s="55" t="s">
        <v>60</v>
      </c>
      <c r="B21" s="72" t="s">
        <v>83</v>
      </c>
      <c r="C21" s="46" t="s">
        <v>91</v>
      </c>
      <c r="D21" s="46">
        <f aca="true" t="shared" si="4" ref="D21:D26">SUM(E21:F21)</f>
        <v>96</v>
      </c>
      <c r="E21" s="46">
        <f aca="true" t="shared" si="5" ref="E21:E27">SUM(F21/2)</f>
        <v>32</v>
      </c>
      <c r="F21" s="47">
        <f>SUM(I21:L21)</f>
        <v>64</v>
      </c>
      <c r="G21" s="46">
        <f aca="true" t="shared" si="6" ref="G21:G26">SUM(F21-H21)</f>
        <v>25.6</v>
      </c>
      <c r="H21" s="46">
        <f aca="true" t="shared" si="7" ref="H21:H26">SUM(F21*0.6)</f>
        <v>38.4</v>
      </c>
      <c r="I21" s="49">
        <v>14</v>
      </c>
      <c r="J21" s="49">
        <v>14</v>
      </c>
      <c r="K21" s="51">
        <v>20</v>
      </c>
      <c r="L21" s="51">
        <v>16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</row>
    <row r="22" spans="1:47" s="42" customFormat="1" ht="12.75">
      <c r="A22" s="55" t="s">
        <v>61</v>
      </c>
      <c r="B22" s="72" t="s">
        <v>110</v>
      </c>
      <c r="C22" s="45" t="s">
        <v>92</v>
      </c>
      <c r="D22" s="46">
        <f t="shared" si="4"/>
        <v>45</v>
      </c>
      <c r="E22" s="46">
        <f t="shared" si="5"/>
        <v>15</v>
      </c>
      <c r="F22" s="47">
        <f>SUM(K22,L22,I22,J22)</f>
        <v>30</v>
      </c>
      <c r="G22" s="46">
        <f t="shared" si="6"/>
        <v>12</v>
      </c>
      <c r="H22" s="46">
        <f t="shared" si="7"/>
        <v>18</v>
      </c>
      <c r="I22" s="49"/>
      <c r="J22" s="49"/>
      <c r="K22" s="51">
        <v>14</v>
      </c>
      <c r="L22" s="51">
        <v>16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</row>
    <row r="23" spans="1:47" s="42" customFormat="1" ht="12.75">
      <c r="A23" s="55" t="s">
        <v>63</v>
      </c>
      <c r="B23" s="72" t="s">
        <v>55</v>
      </c>
      <c r="C23" s="45" t="s">
        <v>75</v>
      </c>
      <c r="D23" s="46">
        <f t="shared" si="4"/>
        <v>78</v>
      </c>
      <c r="E23" s="46">
        <f t="shared" si="5"/>
        <v>26</v>
      </c>
      <c r="F23" s="47">
        <f>SUM(I23:L23)</f>
        <v>52</v>
      </c>
      <c r="G23" s="46">
        <f t="shared" si="6"/>
        <v>20.8</v>
      </c>
      <c r="H23" s="46">
        <f t="shared" si="7"/>
        <v>31.2</v>
      </c>
      <c r="I23" s="49"/>
      <c r="J23" s="49">
        <v>22</v>
      </c>
      <c r="K23" s="51"/>
      <c r="L23" s="51">
        <v>30</v>
      </c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1:47" s="42" customFormat="1" ht="12.75">
      <c r="A24" s="55" t="s">
        <v>62</v>
      </c>
      <c r="B24" s="72" t="s">
        <v>45</v>
      </c>
      <c r="C24" s="45" t="s">
        <v>29</v>
      </c>
      <c r="D24" s="46">
        <f t="shared" si="4"/>
        <v>69</v>
      </c>
      <c r="E24" s="46">
        <f t="shared" si="5"/>
        <v>23</v>
      </c>
      <c r="F24" s="47">
        <f>SUM(I24:L24)</f>
        <v>46</v>
      </c>
      <c r="G24" s="46">
        <f t="shared" si="6"/>
        <v>18.400000000000002</v>
      </c>
      <c r="H24" s="46">
        <f t="shared" si="7"/>
        <v>27.599999999999998</v>
      </c>
      <c r="I24" s="49">
        <v>10</v>
      </c>
      <c r="J24" s="49"/>
      <c r="K24" s="51">
        <v>22</v>
      </c>
      <c r="L24" s="51">
        <v>14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</row>
    <row r="25" spans="1:47" s="42" customFormat="1" ht="12.75">
      <c r="A25" s="55" t="s">
        <v>64</v>
      </c>
      <c r="B25" s="72" t="s">
        <v>89</v>
      </c>
      <c r="C25" s="45" t="s">
        <v>90</v>
      </c>
      <c r="D25" s="46">
        <f>SUM(E25:F25)</f>
        <v>54</v>
      </c>
      <c r="E25" s="46">
        <f>SUM(F25/2)</f>
        <v>18</v>
      </c>
      <c r="F25" s="47">
        <f>SUM(I25:L25)</f>
        <v>36</v>
      </c>
      <c r="G25" s="46">
        <f>SUM(F25-H25)</f>
        <v>14.400000000000002</v>
      </c>
      <c r="H25" s="46">
        <f>SUM(F25*0.6)</f>
        <v>21.599999999999998</v>
      </c>
      <c r="I25" s="49">
        <v>36</v>
      </c>
      <c r="J25" s="49"/>
      <c r="K25" s="51"/>
      <c r="L25" s="5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</row>
    <row r="26" spans="1:47" s="42" customFormat="1" ht="12.75">
      <c r="A26" s="55" t="s">
        <v>65</v>
      </c>
      <c r="B26" s="72" t="s">
        <v>111</v>
      </c>
      <c r="C26" s="46" t="s">
        <v>29</v>
      </c>
      <c r="D26" s="46">
        <f t="shared" si="4"/>
        <v>75</v>
      </c>
      <c r="E26" s="46">
        <f t="shared" si="5"/>
        <v>25</v>
      </c>
      <c r="F26" s="47">
        <f>SUM(I26:L26)</f>
        <v>50</v>
      </c>
      <c r="G26" s="46">
        <f t="shared" si="6"/>
        <v>20</v>
      </c>
      <c r="H26" s="46">
        <f t="shared" si="7"/>
        <v>30</v>
      </c>
      <c r="I26" s="49"/>
      <c r="J26" s="49"/>
      <c r="K26" s="51">
        <v>14</v>
      </c>
      <c r="L26" s="51">
        <v>36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</row>
    <row r="27" spans="1:20" ht="12.75">
      <c r="A27" s="16"/>
      <c r="B27" s="16" t="s">
        <v>22</v>
      </c>
      <c r="C27" s="8"/>
      <c r="D27" s="8">
        <f>SUM(F27+E27)</f>
        <v>417</v>
      </c>
      <c r="E27" s="8">
        <f t="shared" si="5"/>
        <v>139</v>
      </c>
      <c r="F27" s="8">
        <f aca="true" t="shared" si="8" ref="F27:L27">SUM(F21:F26)</f>
        <v>278</v>
      </c>
      <c r="G27" s="8">
        <f t="shared" si="8"/>
        <v>111.20000000000002</v>
      </c>
      <c r="H27" s="8">
        <f t="shared" si="8"/>
        <v>166.79999999999998</v>
      </c>
      <c r="I27" s="8">
        <f t="shared" si="8"/>
        <v>60</v>
      </c>
      <c r="J27" s="8">
        <f t="shared" si="8"/>
        <v>36</v>
      </c>
      <c r="K27" s="8">
        <f t="shared" si="8"/>
        <v>70</v>
      </c>
      <c r="L27" s="8">
        <f t="shared" si="8"/>
        <v>112</v>
      </c>
      <c r="M27" s="71"/>
      <c r="N27" s="71"/>
      <c r="O27" s="71"/>
      <c r="P27" s="71"/>
      <c r="Q27" s="71"/>
      <c r="R27" s="71"/>
      <c r="S27" s="71"/>
      <c r="T27" s="71"/>
    </row>
    <row r="28" spans="1:20" ht="12.75">
      <c r="A28" s="21" t="s">
        <v>1</v>
      </c>
      <c r="B28" s="1" t="s">
        <v>43</v>
      </c>
      <c r="C28" s="6"/>
      <c r="D28" s="6"/>
      <c r="E28" s="6"/>
      <c r="F28" s="5"/>
      <c r="G28" s="6"/>
      <c r="H28" s="6"/>
      <c r="I28" s="10"/>
      <c r="J28" s="10"/>
      <c r="K28" s="28"/>
      <c r="L28" s="28"/>
      <c r="M28" s="71"/>
      <c r="N28" s="71"/>
      <c r="O28" s="71"/>
      <c r="P28" s="71"/>
      <c r="Q28" s="71"/>
      <c r="R28" s="71"/>
      <c r="S28" s="71"/>
      <c r="T28" s="71"/>
    </row>
    <row r="29" spans="1:20" ht="12.75">
      <c r="A29" s="21" t="s">
        <v>23</v>
      </c>
      <c r="B29" s="5" t="s">
        <v>2</v>
      </c>
      <c r="C29" s="6"/>
      <c r="D29" s="6"/>
      <c r="E29" s="6"/>
      <c r="F29" s="5"/>
      <c r="G29" s="6"/>
      <c r="H29" s="6"/>
      <c r="I29" s="10"/>
      <c r="J29" s="10"/>
      <c r="K29" s="28"/>
      <c r="L29" s="28"/>
      <c r="M29" s="71"/>
      <c r="N29" s="71"/>
      <c r="O29" s="71"/>
      <c r="P29" s="71"/>
      <c r="Q29" s="71"/>
      <c r="R29" s="71"/>
      <c r="S29" s="71"/>
      <c r="T29" s="71"/>
    </row>
    <row r="30" spans="1:20" ht="12.75">
      <c r="A30" s="25" t="s">
        <v>44</v>
      </c>
      <c r="B30" s="31" t="s">
        <v>100</v>
      </c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71"/>
      <c r="N30" s="71"/>
      <c r="O30" s="71"/>
      <c r="P30" s="71"/>
      <c r="Q30" s="71"/>
      <c r="R30" s="71"/>
      <c r="S30" s="71"/>
      <c r="T30" s="71"/>
    </row>
    <row r="31" spans="1:20" ht="24">
      <c r="A31" s="23" t="s">
        <v>112</v>
      </c>
      <c r="B31" s="2" t="s">
        <v>101</v>
      </c>
      <c r="C31" s="85" t="s">
        <v>56</v>
      </c>
      <c r="D31" s="4">
        <f>SUM(F31+E31)</f>
        <v>198</v>
      </c>
      <c r="E31" s="4">
        <f>SUM(F31/2)</f>
        <v>66</v>
      </c>
      <c r="F31" s="3">
        <f>SUM(I31,J31,K31:L31)</f>
        <v>132</v>
      </c>
      <c r="G31" s="4">
        <f>SUM(F31-H31)</f>
        <v>52.8</v>
      </c>
      <c r="H31" s="4">
        <f>SUM(F31*0.6)</f>
        <v>79.2</v>
      </c>
      <c r="I31" s="10">
        <v>132</v>
      </c>
      <c r="J31" s="10"/>
      <c r="K31" s="50"/>
      <c r="L31" s="28"/>
      <c r="M31" s="71"/>
      <c r="N31" s="71"/>
      <c r="O31" s="71"/>
      <c r="P31" s="71"/>
      <c r="Q31" s="71"/>
      <c r="R31" s="71"/>
      <c r="S31" s="71"/>
      <c r="T31" s="71"/>
    </row>
    <row r="32" spans="1:20" ht="24.75" thickBot="1">
      <c r="A32" s="24" t="s">
        <v>102</v>
      </c>
      <c r="B32" s="36" t="s">
        <v>47</v>
      </c>
      <c r="C32" s="86"/>
      <c r="D32" s="12">
        <f>SUM(F32+E32)</f>
        <v>318</v>
      </c>
      <c r="E32" s="12"/>
      <c r="F32" s="13">
        <f>SUM(I32:L32)</f>
        <v>318</v>
      </c>
      <c r="G32" s="12"/>
      <c r="H32" s="12"/>
      <c r="I32" s="48">
        <v>168</v>
      </c>
      <c r="J32" s="48">
        <v>150</v>
      </c>
      <c r="K32" s="50"/>
      <c r="L32" s="50"/>
      <c r="M32" s="71"/>
      <c r="N32" s="71"/>
      <c r="O32" s="71"/>
      <c r="P32" s="71"/>
      <c r="Q32" s="71"/>
      <c r="R32" s="71"/>
      <c r="S32" s="71"/>
      <c r="T32" s="71"/>
    </row>
    <row r="33" spans="1:20" ht="24.75" thickBot="1">
      <c r="A33" s="24" t="s">
        <v>103</v>
      </c>
      <c r="B33" s="36" t="s">
        <v>48</v>
      </c>
      <c r="C33" s="87"/>
      <c r="D33" s="12">
        <f>SUM(F33,E33)</f>
        <v>272</v>
      </c>
      <c r="E33" s="12"/>
      <c r="F33" s="13">
        <f>SUM(I33:L33)</f>
        <v>272</v>
      </c>
      <c r="G33" s="12"/>
      <c r="H33" s="12"/>
      <c r="I33" s="48"/>
      <c r="J33" s="48"/>
      <c r="K33" s="50">
        <v>272</v>
      </c>
      <c r="L33" s="50"/>
      <c r="M33" s="71"/>
      <c r="N33" s="71"/>
      <c r="O33" s="78"/>
      <c r="P33" s="79"/>
      <c r="Q33" s="76"/>
      <c r="R33" s="76"/>
      <c r="S33" s="76"/>
      <c r="T33" s="77"/>
    </row>
    <row r="34" spans="1:20" ht="12.75">
      <c r="A34" s="25" t="s">
        <v>98</v>
      </c>
      <c r="B34" s="31" t="s">
        <v>106</v>
      </c>
      <c r="C34" s="32"/>
      <c r="D34" s="26"/>
      <c r="E34" s="26"/>
      <c r="F34" s="27"/>
      <c r="G34" s="26"/>
      <c r="H34" s="26"/>
      <c r="I34" s="26"/>
      <c r="J34" s="26"/>
      <c r="K34" s="26"/>
      <c r="L34" s="26"/>
      <c r="M34" s="71"/>
      <c r="N34" s="71"/>
      <c r="O34" s="71"/>
      <c r="P34" s="71"/>
      <c r="Q34" s="71"/>
      <c r="R34" s="71"/>
      <c r="S34" s="71"/>
      <c r="T34" s="71"/>
    </row>
    <row r="35" spans="1:20" ht="36">
      <c r="A35" s="23" t="s">
        <v>104</v>
      </c>
      <c r="B35" s="2" t="s">
        <v>107</v>
      </c>
      <c r="C35" s="85" t="s">
        <v>52</v>
      </c>
      <c r="D35" s="15">
        <f>SUM(E35:F35)</f>
        <v>246</v>
      </c>
      <c r="E35" s="15">
        <f>SUM(F35/2)</f>
        <v>82</v>
      </c>
      <c r="F35" s="17">
        <f>SUM(I35:L35)</f>
        <v>164</v>
      </c>
      <c r="G35" s="15">
        <f>SUM(F35-H35)</f>
        <v>65.60000000000001</v>
      </c>
      <c r="H35" s="15">
        <f>SUM(F35*0.6)</f>
        <v>98.39999999999999</v>
      </c>
      <c r="I35" s="10"/>
      <c r="J35" s="48">
        <v>44</v>
      </c>
      <c r="K35" s="50">
        <v>72</v>
      </c>
      <c r="L35" s="50">
        <v>48</v>
      </c>
      <c r="M35" s="71"/>
      <c r="N35" s="71"/>
      <c r="O35" s="71"/>
      <c r="P35" s="71"/>
      <c r="Q35" s="71"/>
      <c r="R35" s="71"/>
      <c r="S35" s="71"/>
      <c r="T35" s="71"/>
    </row>
    <row r="36" spans="1:20" ht="24">
      <c r="A36" s="24" t="s">
        <v>99</v>
      </c>
      <c r="B36" s="36" t="s">
        <v>28</v>
      </c>
      <c r="C36" s="86"/>
      <c r="D36" s="12">
        <f>SUM(E36:F36)</f>
        <v>204</v>
      </c>
      <c r="E36" s="12"/>
      <c r="F36" s="13">
        <f>SUM(I36:L36)</f>
        <v>204</v>
      </c>
      <c r="G36" s="12"/>
      <c r="H36" s="12"/>
      <c r="I36" s="48"/>
      <c r="J36" s="48"/>
      <c r="K36" s="50">
        <v>82</v>
      </c>
      <c r="L36" s="50">
        <v>122</v>
      </c>
      <c r="M36" s="71"/>
      <c r="N36" s="71"/>
      <c r="O36" s="71"/>
      <c r="P36" s="71"/>
      <c r="Q36" s="71"/>
      <c r="R36" s="71"/>
      <c r="S36" s="71"/>
      <c r="T36" s="71"/>
    </row>
    <row r="37" spans="1:20" ht="24">
      <c r="A37" s="24" t="s">
        <v>40</v>
      </c>
      <c r="B37" s="36" t="s">
        <v>49</v>
      </c>
      <c r="C37" s="87"/>
      <c r="D37" s="12">
        <f>SUM(E37:F37)</f>
        <v>374</v>
      </c>
      <c r="E37" s="12"/>
      <c r="F37" s="13">
        <f>SUM(I37:L37)</f>
        <v>374</v>
      </c>
      <c r="G37" s="12"/>
      <c r="H37" s="12"/>
      <c r="I37" s="48"/>
      <c r="J37" s="48"/>
      <c r="K37" s="50"/>
      <c r="L37" s="50">
        <v>374</v>
      </c>
      <c r="M37" s="71"/>
      <c r="N37" s="71"/>
      <c r="O37" s="71"/>
      <c r="P37" s="71"/>
      <c r="Q37" s="71"/>
      <c r="R37" s="71"/>
      <c r="S37" s="71"/>
      <c r="T37" s="71"/>
    </row>
    <row r="38" spans="1:20" ht="36">
      <c r="A38" s="25" t="s">
        <v>94</v>
      </c>
      <c r="B38" s="31" t="s">
        <v>95</v>
      </c>
      <c r="C38" s="26"/>
      <c r="D38" s="26"/>
      <c r="E38" s="26"/>
      <c r="F38" s="27"/>
      <c r="G38" s="26"/>
      <c r="H38" s="26"/>
      <c r="I38" s="26"/>
      <c r="J38" s="26"/>
      <c r="K38" s="26"/>
      <c r="L38" s="26"/>
      <c r="M38" s="71"/>
      <c r="N38" s="71"/>
      <c r="O38" s="71"/>
      <c r="P38" s="71"/>
      <c r="Q38" s="71"/>
      <c r="R38" s="71"/>
      <c r="S38" s="71"/>
      <c r="T38" s="71"/>
    </row>
    <row r="39" spans="1:20" ht="24">
      <c r="A39" s="23" t="s">
        <v>105</v>
      </c>
      <c r="B39" s="2" t="s">
        <v>93</v>
      </c>
      <c r="C39" s="85" t="s">
        <v>108</v>
      </c>
      <c r="D39" s="4">
        <f>SUM(F39+E39)</f>
        <v>114</v>
      </c>
      <c r="E39" s="4">
        <f>SUM(F39/2)</f>
        <v>38</v>
      </c>
      <c r="F39" s="3">
        <f>SUM(I39:L39)</f>
        <v>76</v>
      </c>
      <c r="G39" s="4">
        <f>SUM(F39-H39)</f>
        <v>30.4</v>
      </c>
      <c r="H39" s="4">
        <f>SUM(F39*0.6)</f>
        <v>45.6</v>
      </c>
      <c r="I39" s="10">
        <v>38</v>
      </c>
      <c r="J39" s="10">
        <v>38</v>
      </c>
      <c r="K39" s="28"/>
      <c r="L39" s="28"/>
      <c r="M39" s="71"/>
      <c r="N39" s="71"/>
      <c r="O39" s="71"/>
      <c r="P39" s="71"/>
      <c r="Q39" s="71"/>
      <c r="R39" s="71"/>
      <c r="S39" s="71"/>
      <c r="T39" s="71"/>
    </row>
    <row r="40" spans="1:20" ht="24">
      <c r="A40" s="24" t="s">
        <v>96</v>
      </c>
      <c r="B40" s="36" t="s">
        <v>50</v>
      </c>
      <c r="C40" s="86"/>
      <c r="D40" s="12">
        <f>SUM(F40+E40)</f>
        <v>144</v>
      </c>
      <c r="E40" s="12"/>
      <c r="F40" s="13">
        <f>SUM(I40:L40)</f>
        <v>144</v>
      </c>
      <c r="G40" s="12"/>
      <c r="H40" s="12"/>
      <c r="I40" s="48">
        <v>72</v>
      </c>
      <c r="J40" s="48">
        <v>72</v>
      </c>
      <c r="K40" s="50"/>
      <c r="L40" s="50"/>
      <c r="M40" s="71"/>
      <c r="N40" s="71"/>
      <c r="O40" s="71"/>
      <c r="P40" s="71"/>
      <c r="Q40" s="71"/>
      <c r="R40" s="71"/>
      <c r="S40" s="71"/>
      <c r="T40" s="71"/>
    </row>
    <row r="41" spans="1:20" ht="24">
      <c r="A41" s="24" t="s">
        <v>97</v>
      </c>
      <c r="B41" s="36" t="s">
        <v>51</v>
      </c>
      <c r="C41" s="87"/>
      <c r="D41" s="12">
        <f>SUM(F41,E41)</f>
        <v>170</v>
      </c>
      <c r="E41" s="12"/>
      <c r="F41" s="13">
        <f>SUM(I41:L41)</f>
        <v>170</v>
      </c>
      <c r="G41" s="12"/>
      <c r="H41" s="12"/>
      <c r="I41" s="48"/>
      <c r="J41" s="48">
        <v>170</v>
      </c>
      <c r="K41" s="50"/>
      <c r="L41" s="50"/>
      <c r="M41" s="71"/>
      <c r="N41" s="71"/>
      <c r="O41" s="71"/>
      <c r="P41" s="71"/>
      <c r="Q41" s="71"/>
      <c r="R41" s="71"/>
      <c r="S41" s="71"/>
      <c r="T41" s="71"/>
    </row>
    <row r="42" spans="1:20" ht="12.75">
      <c r="A42" s="20" t="s">
        <v>37</v>
      </c>
      <c r="B42" s="75" t="s">
        <v>84</v>
      </c>
      <c r="C42" s="4" t="s">
        <v>77</v>
      </c>
      <c r="D42" s="3">
        <f>SUM(E42:F42)</f>
        <v>246</v>
      </c>
      <c r="E42" s="3">
        <f>SUM(F42/2)</f>
        <v>82</v>
      </c>
      <c r="F42" s="3">
        <f>SUM(I42:L42)</f>
        <v>164</v>
      </c>
      <c r="G42" s="3">
        <f>SUM(F42-H42)</f>
        <v>16.400000000000006</v>
      </c>
      <c r="H42" s="3">
        <f>SUM(F42*0.9)</f>
        <v>147.6</v>
      </c>
      <c r="I42" s="9">
        <v>46</v>
      </c>
      <c r="J42" s="9">
        <v>52</v>
      </c>
      <c r="K42" s="74">
        <v>30</v>
      </c>
      <c r="L42" s="29">
        <v>36</v>
      </c>
      <c r="M42" s="71"/>
      <c r="N42" s="71"/>
      <c r="O42" s="71"/>
      <c r="P42" s="71"/>
      <c r="Q42" s="71"/>
      <c r="R42" s="71"/>
      <c r="S42" s="71"/>
      <c r="T42" s="71"/>
    </row>
    <row r="43" spans="1:20" ht="12.75">
      <c r="A43" s="16"/>
      <c r="B43" s="16" t="s">
        <v>66</v>
      </c>
      <c r="C43" s="7"/>
      <c r="D43" s="8">
        <f>SUM(D31,D35,D39,D42,D27,D19)</f>
        <v>1641</v>
      </c>
      <c r="E43" s="8">
        <f>SUM(E31,E35,E39,E42,E27,E19)</f>
        <v>547</v>
      </c>
      <c r="F43" s="8">
        <f>SUM(F31,F35,F39,F42,F27,F19)</f>
        <v>1094</v>
      </c>
      <c r="G43" s="8">
        <f>SUM(G31,G39)</f>
        <v>83.19999999999999</v>
      </c>
      <c r="H43" s="8">
        <f>SUM(H31,H39)</f>
        <v>124.80000000000001</v>
      </c>
      <c r="I43" s="8">
        <f>SUM(I31,I35,I39,I42)</f>
        <v>216</v>
      </c>
      <c r="J43" s="8">
        <f>SUM(J31,J35,J39,J42)</f>
        <v>134</v>
      </c>
      <c r="K43" s="8">
        <f>SUM(K31,K35,K39,K42)</f>
        <v>102</v>
      </c>
      <c r="L43" s="8">
        <f>SUM(L31,L35,L39,L42)</f>
        <v>84</v>
      </c>
      <c r="M43" s="71"/>
      <c r="N43" s="71"/>
      <c r="O43" s="71"/>
      <c r="P43" s="71"/>
      <c r="Q43" s="71"/>
      <c r="R43" s="71"/>
      <c r="S43" s="71"/>
      <c r="T43" s="71"/>
    </row>
    <row r="44" spans="1:20" ht="12.75">
      <c r="A44" s="16"/>
      <c r="B44" s="16" t="s">
        <v>71</v>
      </c>
      <c r="C44" s="7"/>
      <c r="D44" s="8"/>
      <c r="E44" s="8"/>
      <c r="F44" s="8">
        <f>SUM(F32,F36,F40)</f>
        <v>666</v>
      </c>
      <c r="G44" s="8"/>
      <c r="H44" s="8"/>
      <c r="I44" s="8">
        <f>SUM(I32,I36,I40)</f>
        <v>240</v>
      </c>
      <c r="J44" s="8">
        <f>SUM(J32,J36,J40)</f>
        <v>222</v>
      </c>
      <c r="K44" s="8">
        <f>SUM(K32,K36,K40)</f>
        <v>82</v>
      </c>
      <c r="L44" s="8">
        <f>SUM(L32,L36,L40)</f>
        <v>122</v>
      </c>
      <c r="M44" s="71"/>
      <c r="N44" s="80"/>
      <c r="O44" s="71"/>
      <c r="P44" s="71"/>
      <c r="Q44" s="71"/>
      <c r="R44" s="71"/>
      <c r="S44" s="71"/>
      <c r="T44" s="71"/>
    </row>
    <row r="45" spans="1:20" ht="12.75">
      <c r="A45" s="16"/>
      <c r="B45" s="16" t="s">
        <v>59</v>
      </c>
      <c r="C45" s="7"/>
      <c r="D45" s="8"/>
      <c r="E45" s="8"/>
      <c r="F45" s="8">
        <f>SUM(F33,F37,F41)</f>
        <v>816</v>
      </c>
      <c r="G45" s="8"/>
      <c r="H45" s="8"/>
      <c r="I45" s="8">
        <f>SUM(I33,I37,I41)</f>
        <v>0</v>
      </c>
      <c r="J45" s="8">
        <f>SUM(J33,J41)</f>
        <v>170</v>
      </c>
      <c r="K45" s="8">
        <f>SUM(K33,K37,K41)</f>
        <v>272</v>
      </c>
      <c r="L45" s="8">
        <f>SUM(L33,L37,L41)</f>
        <v>374</v>
      </c>
      <c r="M45" s="71"/>
      <c r="N45" s="71"/>
      <c r="O45" s="71"/>
      <c r="P45" s="71"/>
      <c r="Q45" s="71"/>
      <c r="R45" s="71"/>
      <c r="S45" s="71"/>
      <c r="T45" s="71"/>
    </row>
    <row r="46" spans="1:12" ht="12.75">
      <c r="A46" s="34"/>
      <c r="B46" s="16" t="s">
        <v>72</v>
      </c>
      <c r="C46" s="7"/>
      <c r="D46" s="7">
        <f>SUM(D32,D33,D40,D41,D36,D37)</f>
        <v>1482</v>
      </c>
      <c r="E46" s="7">
        <f>SUM(E32,E33,E40,E41)</f>
        <v>0</v>
      </c>
      <c r="F46" s="8">
        <f>SUM(F32,F33,F36,F37,F40,F41)</f>
        <v>1482</v>
      </c>
      <c r="G46" s="7"/>
      <c r="H46" s="7"/>
      <c r="I46" s="8">
        <f>SUM(I32,I33,I36,I37,I40,I41)</f>
        <v>240</v>
      </c>
      <c r="J46" s="8">
        <f>SUM(J32,J33,J36,J37,J40,J41)</f>
        <v>392</v>
      </c>
      <c r="K46" s="8">
        <f>SUM(K32,K33,K36,K37,K40,K41)</f>
        <v>354</v>
      </c>
      <c r="L46" s="8">
        <f>SUM(L32,L33,L36,L37,L40,L41)</f>
        <v>496</v>
      </c>
    </row>
    <row r="47" spans="1:14" ht="12.75">
      <c r="A47" s="20" t="s">
        <v>38</v>
      </c>
      <c r="B47" s="33" t="s">
        <v>39</v>
      </c>
      <c r="C47" s="4"/>
      <c r="D47" s="4"/>
      <c r="E47" s="4"/>
      <c r="F47" s="67">
        <v>72</v>
      </c>
      <c r="G47" s="4"/>
      <c r="H47" s="4"/>
      <c r="I47" s="63">
        <v>8</v>
      </c>
      <c r="J47" s="64">
        <v>34</v>
      </c>
      <c r="K47" s="65">
        <v>12</v>
      </c>
      <c r="L47" s="65">
        <v>18</v>
      </c>
      <c r="M47" s="66"/>
      <c r="N47" s="66"/>
    </row>
    <row r="48" spans="1:14" ht="12.75">
      <c r="A48" s="20" t="s">
        <v>67</v>
      </c>
      <c r="B48" s="33" t="s">
        <v>68</v>
      </c>
      <c r="C48" s="4"/>
      <c r="D48" s="4"/>
      <c r="E48" s="4"/>
      <c r="F48" s="67">
        <v>72</v>
      </c>
      <c r="G48" s="4"/>
      <c r="H48" s="4"/>
      <c r="I48" s="63"/>
      <c r="J48" s="63"/>
      <c r="K48" s="68"/>
      <c r="L48" s="68">
        <v>72</v>
      </c>
      <c r="M48" s="66"/>
      <c r="N48" s="66"/>
    </row>
    <row r="49" spans="1:12" ht="37.5" customHeight="1">
      <c r="A49" s="90" t="s">
        <v>58</v>
      </c>
      <c r="B49" s="91"/>
      <c r="C49" s="91"/>
      <c r="D49" s="4"/>
      <c r="E49" s="4"/>
      <c r="F49" s="13">
        <v>3</v>
      </c>
      <c r="G49" s="92" t="s">
        <v>53</v>
      </c>
      <c r="H49" s="91"/>
      <c r="I49" s="41"/>
      <c r="J49" s="41">
        <v>1</v>
      </c>
      <c r="K49" s="30">
        <v>1</v>
      </c>
      <c r="L49" s="30">
        <v>1</v>
      </c>
    </row>
    <row r="50" spans="1:12" ht="26.25" customHeight="1">
      <c r="A50" s="91"/>
      <c r="B50" s="91"/>
      <c r="C50" s="91"/>
      <c r="D50" s="4"/>
      <c r="E50" s="4"/>
      <c r="F50" s="13">
        <v>12</v>
      </c>
      <c r="G50" s="92" t="s">
        <v>24</v>
      </c>
      <c r="H50" s="91"/>
      <c r="I50" s="41">
        <v>2</v>
      </c>
      <c r="J50" s="41">
        <v>8</v>
      </c>
      <c r="K50" s="30">
        <v>4</v>
      </c>
      <c r="L50" s="30">
        <v>4</v>
      </c>
    </row>
    <row r="51" spans="1:12" ht="26.25" customHeight="1">
      <c r="A51" s="90" t="s">
        <v>69</v>
      </c>
      <c r="B51" s="91"/>
      <c r="C51" s="91"/>
      <c r="D51" s="4"/>
      <c r="E51" s="4"/>
      <c r="F51" s="13">
        <v>3</v>
      </c>
      <c r="G51" s="92" t="s">
        <v>25</v>
      </c>
      <c r="H51" s="91"/>
      <c r="I51" s="41">
        <v>2</v>
      </c>
      <c r="J51" s="41"/>
      <c r="K51" s="30">
        <v>2</v>
      </c>
      <c r="L51" s="30">
        <v>1</v>
      </c>
    </row>
    <row r="52" spans="1:12" ht="15.75" customHeight="1">
      <c r="A52" s="91"/>
      <c r="B52" s="91"/>
      <c r="C52" s="91"/>
      <c r="D52" s="4"/>
      <c r="E52" s="4"/>
      <c r="F52" s="13">
        <f>SUM(I52:L52)</f>
        <v>120</v>
      </c>
      <c r="G52" s="92" t="s">
        <v>26</v>
      </c>
      <c r="H52" s="91"/>
      <c r="I52" s="10">
        <v>30</v>
      </c>
      <c r="J52" s="10">
        <v>30</v>
      </c>
      <c r="K52" s="28">
        <v>30</v>
      </c>
      <c r="L52" s="28">
        <v>30</v>
      </c>
    </row>
    <row r="53" spans="1:13" ht="12.75">
      <c r="A53" s="88" t="s">
        <v>27</v>
      </c>
      <c r="B53" s="89"/>
      <c r="C53" s="11"/>
      <c r="D53" s="14">
        <f>SUM(E53:F53)</f>
        <v>3267</v>
      </c>
      <c r="E53" s="14">
        <f>SUM(E43,E46)</f>
        <v>547</v>
      </c>
      <c r="F53" s="11">
        <f>SUM(F43,F46,F47,F48)</f>
        <v>2720</v>
      </c>
      <c r="G53" s="11"/>
      <c r="H53" s="11"/>
      <c r="I53" s="11">
        <f>SUM(I19,I27,I43,I46,I47,I48)</f>
        <v>578</v>
      </c>
      <c r="J53" s="11">
        <f>SUM(J19,J27,J43,J46,J47,J48)</f>
        <v>782</v>
      </c>
      <c r="K53" s="11">
        <f>SUM(K19,K27,K43,K46,K47,K48)</f>
        <v>578</v>
      </c>
      <c r="L53" s="11">
        <f>SUM(L19,L27,L43,L46,L47,L48)</f>
        <v>782</v>
      </c>
      <c r="M53" s="62">
        <f>SUM(I53:L53)</f>
        <v>2720</v>
      </c>
    </row>
    <row r="54" spans="1:12" ht="12.75">
      <c r="A54" s="35"/>
      <c r="B54" s="37" t="s">
        <v>57</v>
      </c>
      <c r="C54" s="18"/>
      <c r="D54" s="19"/>
      <c r="E54" s="19"/>
      <c r="F54" s="18">
        <v>2720</v>
      </c>
      <c r="G54" s="18"/>
      <c r="H54" s="18"/>
      <c r="I54" s="18">
        <v>578</v>
      </c>
      <c r="J54" s="18">
        <v>782</v>
      </c>
      <c r="K54" s="18">
        <v>578</v>
      </c>
      <c r="L54" s="18">
        <v>782</v>
      </c>
    </row>
    <row r="58" ht="12.75">
      <c r="F58">
        <f>SUM(I43,J43,I27,J27,I19,J19)</f>
        <v>686</v>
      </c>
    </row>
  </sheetData>
  <sheetProtection/>
  <mergeCells count="27">
    <mergeCell ref="H1:L1"/>
    <mergeCell ref="H2:L2"/>
    <mergeCell ref="H3:L3"/>
    <mergeCell ref="H4:L4"/>
    <mergeCell ref="A6:L6"/>
    <mergeCell ref="A7:A10"/>
    <mergeCell ref="B7:B10"/>
    <mergeCell ref="C7:C10"/>
    <mergeCell ref="D7:H7"/>
    <mergeCell ref="I7:L7"/>
    <mergeCell ref="D8:D10"/>
    <mergeCell ref="E8:E10"/>
    <mergeCell ref="F8:H8"/>
    <mergeCell ref="I8:J8"/>
    <mergeCell ref="K8:L8"/>
    <mergeCell ref="F9:F10"/>
    <mergeCell ref="G9:H9"/>
    <mergeCell ref="C39:C41"/>
    <mergeCell ref="C35:C37"/>
    <mergeCell ref="C31:C33"/>
    <mergeCell ref="A53:B53"/>
    <mergeCell ref="A49:C50"/>
    <mergeCell ref="G49:H49"/>
    <mergeCell ref="G50:H50"/>
    <mergeCell ref="A51:C52"/>
    <mergeCell ref="G51:H51"/>
    <mergeCell ref="G52:H52"/>
  </mergeCells>
  <printOptions/>
  <pageMargins left="0.7480314960629921" right="0.43" top="0.58" bottom="0.56" header="0.5118110236220472" footer="0.511811023622047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TechExp-1</cp:lastModifiedBy>
  <cp:lastPrinted>2019-09-12T09:18:34Z</cp:lastPrinted>
  <dcterms:created xsi:type="dcterms:W3CDTF">1996-10-08T23:32:33Z</dcterms:created>
  <dcterms:modified xsi:type="dcterms:W3CDTF">2024-04-08T10:42:51Z</dcterms:modified>
  <cp:category/>
  <cp:version/>
  <cp:contentType/>
  <cp:contentStatus/>
</cp:coreProperties>
</file>