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0" yWindow="5475" windowWidth="14745" windowHeight="7320" activeTab="1"/>
  </bookViews>
  <sheets>
    <sheet name="Плиточник 2 к. 2022-24 уч.г." sheetId="1" r:id="rId1"/>
    <sheet name="Плиточник 2 к. 2021-23 г.г." sheetId="2" r:id="rId2"/>
  </sheets>
  <definedNames/>
  <calcPr fullCalcOnLoad="1"/>
</workbook>
</file>

<file path=xl/sharedStrings.xml><?xml version="1.0" encoding="utf-8"?>
<sst xmlns="http://schemas.openxmlformats.org/spreadsheetml/2006/main" count="238" uniqueCount="117">
  <si>
    <t>ОП.00</t>
  </si>
  <si>
    <t>П.00</t>
  </si>
  <si>
    <t>Профессиональные модули</t>
  </si>
  <si>
    <t>1 курс</t>
  </si>
  <si>
    <t>2 курс</t>
  </si>
  <si>
    <t>Индекс</t>
  </si>
  <si>
    <t>Учебная нагрузка обучающихся (час)</t>
  </si>
  <si>
    <t xml:space="preserve">Распределение обязательной нагрузки по курсам и семестрам (час. в семестр) 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</si>
  <si>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</si>
  <si>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</si>
  <si>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</si>
  <si>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</si>
  <si>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</si>
  <si>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сем</t>
  </si>
  <si>
    <t>2 сем</t>
  </si>
  <si>
    <t>3 сем</t>
  </si>
  <si>
    <t>4 сем</t>
  </si>
  <si>
    <t>лекции, уроки</t>
  </si>
  <si>
    <t>лабораторные, практические</t>
  </si>
  <si>
    <t>17 недель</t>
  </si>
  <si>
    <t>23 недели</t>
  </si>
  <si>
    <t>Физическая культура</t>
  </si>
  <si>
    <t>Итого:</t>
  </si>
  <si>
    <t>ПМ.00</t>
  </si>
  <si>
    <t>дифф.зачетов (количество)</t>
  </si>
  <si>
    <t>зачетов (количество)</t>
  </si>
  <si>
    <t>консультации</t>
  </si>
  <si>
    <t>Всего с практическим обучением:</t>
  </si>
  <si>
    <t>Учебная практика по овладению компетенциями ПМ.02</t>
  </si>
  <si>
    <t>ДЗ2</t>
  </si>
  <si>
    <t>"Утверждаю":</t>
  </si>
  <si>
    <t>ОП.01.</t>
  </si>
  <si>
    <t xml:space="preserve">ОП.02. </t>
  </si>
  <si>
    <t>ОП.03.</t>
  </si>
  <si>
    <t xml:space="preserve">ОП.05. </t>
  </si>
  <si>
    <t>итого  ОП.00</t>
  </si>
  <si>
    <t>ФК.00.</t>
  </si>
  <si>
    <t>ПА.00</t>
  </si>
  <si>
    <t>Промежуточная аттестация</t>
  </si>
  <si>
    <t>Общепрофессиональный учебный цикл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</si>
  <si>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</si>
  <si>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</si>
  <si>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</si>
  <si>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</si>
  <si>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Безопасность жизнедеятельности</t>
  </si>
  <si>
    <t>Профессиональный учебный цикл</t>
  </si>
  <si>
    <t>Выполнение штукатурных работ</t>
  </si>
  <si>
    <t>Технология штукатурных работ</t>
  </si>
  <si>
    <t>Основы Российского законодательства</t>
  </si>
  <si>
    <t>Основы информатики для отделочника</t>
  </si>
  <si>
    <t>Народные художественные промыслы (НХП)</t>
  </si>
  <si>
    <t>Выполнение монтажа каркасно-обшивочных конструкций</t>
  </si>
  <si>
    <t>Технология монтажа каркасно-обшивочных конструкций</t>
  </si>
  <si>
    <t>Основы экологических знаний</t>
  </si>
  <si>
    <t>Современные технологии профессионального продвижения</t>
  </si>
  <si>
    <t>ОП.04.</t>
  </si>
  <si>
    <t>Учебная практика по овладению компетенциями ПМ.01</t>
  </si>
  <si>
    <t>Производственная практика по овладению компетенциями ПМ.01.</t>
  </si>
  <si>
    <t>Производственная практика по овладению компетенциями ПМ.02.</t>
  </si>
  <si>
    <t>Учебная практика по овладению компетенциями ПМ.03.</t>
  </si>
  <si>
    <t>Производственная практика по овладению компетенциями ПМ.03.</t>
  </si>
  <si>
    <t>ПМ.04</t>
  </si>
  <si>
    <t>Выполнение облицовочных работ плитками и плитами</t>
  </si>
  <si>
    <t>Технология облицовочных работ</t>
  </si>
  <si>
    <t>ПП.04.</t>
  </si>
  <si>
    <t>ДЗ1/ДЗ4</t>
  </si>
  <si>
    <t>З3</t>
  </si>
  <si>
    <t>КИ4</t>
  </si>
  <si>
    <t>квалификационное испытание (количество)</t>
  </si>
  <si>
    <t>Охрана труда</t>
  </si>
  <si>
    <t xml:space="preserve">контрольные цифры </t>
  </si>
  <si>
    <t>Консультации на учебную группу по 60 часов в год (всего 120 час.)</t>
  </si>
  <si>
    <t>КИ2</t>
  </si>
  <si>
    <t>итого ПП</t>
  </si>
  <si>
    <t>ДЗ1</t>
  </si>
  <si>
    <t>31/ДЗ3</t>
  </si>
  <si>
    <t>32/З3</t>
  </si>
  <si>
    <t>З2</t>
  </si>
  <si>
    <t>З1/З2/З4</t>
  </si>
  <si>
    <t xml:space="preserve">Адатапционный цикл </t>
  </si>
  <si>
    <t>АУД.01.</t>
  </si>
  <si>
    <t>АУД.02.</t>
  </si>
  <si>
    <t>АУД.03.</t>
  </si>
  <si>
    <t>АУД.04.</t>
  </si>
  <si>
    <t>АУД.05.</t>
  </si>
  <si>
    <t>АУД.06.</t>
  </si>
  <si>
    <t>ВПМ.01</t>
  </si>
  <si>
    <t xml:space="preserve">ВТО.01.01. </t>
  </si>
  <si>
    <t>ВПП.02.</t>
  </si>
  <si>
    <t>ВПМ.02</t>
  </si>
  <si>
    <t xml:space="preserve">ВТО.02.01. </t>
  </si>
  <si>
    <t>итого ТО и ФК</t>
  </si>
  <si>
    <t>ИА.00</t>
  </si>
  <si>
    <t>Итоговая аттестация</t>
  </si>
  <si>
    <t>ВПО.02.</t>
  </si>
  <si>
    <t xml:space="preserve">ВТО.04.01. </t>
  </si>
  <si>
    <t>ПО.04.</t>
  </si>
  <si>
    <t xml:space="preserve">итого ПО </t>
  </si>
  <si>
    <t>итого ПО и ПП</t>
  </si>
  <si>
    <t>Наименование циклов, дисциплин, профессиональных модулей,ТО, практик</t>
  </si>
  <si>
    <r>
      <t xml:space="preserve">Формы промежуточной аттестации </t>
    </r>
    <r>
      <rPr>
        <sz val="8"/>
        <rFont val="Arial"/>
        <family val="2"/>
      </rPr>
      <t>(З-зачет; ДЗ - дифференцированный зачет; КИ - квалиф.испытание)</t>
    </r>
  </si>
  <si>
    <t>З1/З2/З3/З4</t>
  </si>
  <si>
    <t>31/З2/З3</t>
  </si>
  <si>
    <t>З2/З3</t>
  </si>
  <si>
    <t>"Согласовано"</t>
  </si>
  <si>
    <t>Заместитель директора по учебно-методической работе</t>
  </si>
  <si>
    <t>ВПО.01.</t>
  </si>
  <si>
    <t>ВПП.01.</t>
  </si>
  <si>
    <t>Итоговая аттестация проводится в 4 семестре</t>
  </si>
  <si>
    <t>Т.В. Старикова _______________________</t>
  </si>
  <si>
    <t>Директор ГАПОУ СО "Социально-профессионального техникума "Строитель"</t>
  </si>
  <si>
    <t>В.И. Пачиков __________________________</t>
  </si>
  <si>
    <t>"_____" _____________________ 2023 год</t>
  </si>
  <si>
    <t>"_____" _____________________ 2023год</t>
  </si>
  <si>
    <t>Учебный план основной программы профессионального обучения – программы профессиональной подготовки "15220 Облицовщик-плиточник", адаптированной для лиц с ограниченными возможностями здоровья (срок обучения 1 год 10 месяцев - 2023-2025 г.г.) 1 курс</t>
  </si>
  <si>
    <t>Учебный план основной программы профессионального обучения – программы профессиональной подготовки "15220 Облицовщик-плиточник", адаптированной для лиц с ограниченными возможностями здоровья (срок обучения 1 год 10 месяцев - 2022-2024 г.г.) 2 курс</t>
  </si>
  <si>
    <t>"_____" _____________________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</si>
</sst>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#,###"/>
    <numFmt numFmtId="194" formatCode="0.0"/>
  </numFmts>
  <fonts count="5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left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right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right" vertical="center" wrapText="1"/>
      <protection/>
    </xf>
    <xf numFmtId="0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right" vertical="center" wrapText="1"/>
      <protection/>
    </xf>
    <xf numFmtId="0" fontId="5" fillId="32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36" borderId="10" xfId="0" applyFont="1" applyFill="1" applyBorder="1" applyAlignment="1">
      <alignment horizontal="right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right" vertical="center" wrapText="1"/>
      <protection/>
    </xf>
    <xf numFmtId="0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right" vertical="center" wrapText="1"/>
      <protection/>
    </xf>
    <xf numFmtId="0" fontId="1" fillId="39" borderId="10" xfId="0" applyNumberFormat="1" applyFont="1" applyFill="1" applyBorder="1" applyAlignment="1" applyProtection="1">
      <alignment horizontal="right" vertical="center" wrapText="1"/>
      <protection/>
    </xf>
    <xf numFmtId="0" fontId="1" fillId="39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textRotation="90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center" vertical="center" wrapText="1"/>
      <protection/>
    </xf>
    <xf numFmtId="0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4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textRotation="90" wrapText="1"/>
      <protection/>
    </xf>
    <xf numFmtId="0" fontId="13" fillId="42" borderId="10" xfId="0" applyNumberFormat="1" applyFont="1" applyFill="1" applyBorder="1" applyAlignment="1" applyProtection="1">
      <alignment horizontal="center" vertical="center" wrapText="1"/>
      <protection/>
    </xf>
    <xf numFmtId="0" fontId="4" fillId="42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3" fillId="4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00390625" style="0" customWidth="1"/>
    <col min="2" max="2" width="41.8515625" style="118" customWidth="1"/>
    <col min="3" max="3" width="19.140625" style="0" customWidth="1"/>
    <col min="4" max="8" width="7.7109375" style="0" customWidth="1"/>
    <col min="9" max="9" width="9.00390625" style="0" customWidth="1"/>
    <col min="10" max="12" width="8.57421875" style="0" customWidth="1"/>
  </cols>
  <sheetData>
    <row r="1" spans="1:60" s="124" customFormat="1" ht="12.75" customHeight="1">
      <c r="A1" s="122"/>
      <c r="B1" s="123" t="s">
        <v>104</v>
      </c>
      <c r="C1" s="122"/>
      <c r="D1" s="122"/>
      <c r="E1" s="122"/>
      <c r="F1" s="122"/>
      <c r="G1" s="122"/>
      <c r="H1" s="167" t="s">
        <v>30</v>
      </c>
      <c r="I1" s="167"/>
      <c r="J1" s="167"/>
      <c r="K1" s="167"/>
      <c r="L1" s="167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60" s="124" customFormat="1" ht="30" customHeight="1">
      <c r="A2" s="122"/>
      <c r="B2" s="168" t="s">
        <v>105</v>
      </c>
      <c r="C2" s="122"/>
      <c r="D2" s="122"/>
      <c r="E2" s="122"/>
      <c r="F2" s="122"/>
      <c r="G2" s="122"/>
      <c r="H2" s="167" t="s">
        <v>110</v>
      </c>
      <c r="I2" s="167"/>
      <c r="J2" s="167"/>
      <c r="K2" s="167"/>
      <c r="L2" s="167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</row>
    <row r="3" spans="1:60" s="124" customFormat="1" ht="12.75" customHeight="1">
      <c r="A3" s="122"/>
      <c r="B3" s="123" t="s">
        <v>109</v>
      </c>
      <c r="C3" s="122"/>
      <c r="D3" s="122"/>
      <c r="E3" s="122"/>
      <c r="F3" s="122"/>
      <c r="G3" s="122"/>
      <c r="H3" s="167" t="s">
        <v>111</v>
      </c>
      <c r="I3" s="167"/>
      <c r="J3" s="167"/>
      <c r="K3" s="167"/>
      <c r="L3" s="167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</row>
    <row r="4" spans="1:60" s="124" customFormat="1" ht="12.75" customHeight="1">
      <c r="A4" s="122"/>
      <c r="B4" s="123" t="s">
        <v>116</v>
      </c>
      <c r="C4" s="122"/>
      <c r="D4" s="122"/>
      <c r="E4" s="122"/>
      <c r="F4" s="122"/>
      <c r="G4" s="122"/>
      <c r="H4" s="167" t="s">
        <v>116</v>
      </c>
      <c r="I4" s="167"/>
      <c r="J4" s="167"/>
      <c r="K4" s="167"/>
      <c r="L4" s="167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</row>
    <row r="5" spans="1:60" s="124" customFormat="1" ht="12.75">
      <c r="A5" s="166"/>
      <c r="B5" s="165"/>
      <c r="C5" s="166"/>
      <c r="D5" s="166"/>
      <c r="E5" s="166"/>
      <c r="F5" s="166"/>
      <c r="G5" s="166"/>
      <c r="H5" s="165"/>
      <c r="I5" s="165"/>
      <c r="J5" s="165"/>
      <c r="K5" s="165"/>
      <c r="L5" s="16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</row>
    <row r="6" spans="1:60" s="124" customFormat="1" ht="24.75" customHeight="1">
      <c r="A6" s="164" t="s">
        <v>115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25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</row>
    <row r="7" spans="1:60" s="124" customFormat="1" ht="33" customHeight="1">
      <c r="A7" s="162" t="s">
        <v>5</v>
      </c>
      <c r="B7" s="160" t="s">
        <v>99</v>
      </c>
      <c r="C7" s="160" t="s">
        <v>100</v>
      </c>
      <c r="D7" s="160" t="s">
        <v>6</v>
      </c>
      <c r="E7" s="105"/>
      <c r="F7" s="105"/>
      <c r="G7" s="105"/>
      <c r="H7" s="105"/>
      <c r="I7" s="160" t="s">
        <v>7</v>
      </c>
      <c r="J7" s="105"/>
      <c r="K7" s="105"/>
      <c r="L7" s="105"/>
      <c r="M7" s="125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</row>
    <row r="8" spans="1:60" s="124" customFormat="1" ht="12.75">
      <c r="A8" s="105"/>
      <c r="B8" s="105"/>
      <c r="C8" s="105"/>
      <c r="D8" s="161" t="s">
        <v>8</v>
      </c>
      <c r="E8" s="161" t="s">
        <v>9</v>
      </c>
      <c r="F8" s="105" t="s">
        <v>10</v>
      </c>
      <c r="G8" s="105"/>
      <c r="H8" s="105"/>
      <c r="I8" s="160" t="s">
        <v>3</v>
      </c>
      <c r="J8" s="105"/>
      <c r="K8" s="159" t="s">
        <v>4</v>
      </c>
      <c r="L8" s="109"/>
      <c r="M8" s="125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</row>
    <row r="9" spans="1:60" s="124" customFormat="1" ht="12.75">
      <c r="A9" s="105"/>
      <c r="B9" s="105"/>
      <c r="C9" s="105"/>
      <c r="D9" s="105"/>
      <c r="E9" s="105"/>
      <c r="F9" s="105" t="s">
        <v>11</v>
      </c>
      <c r="G9" s="105" t="s">
        <v>12</v>
      </c>
      <c r="H9" s="105"/>
      <c r="I9" s="157" t="s">
        <v>13</v>
      </c>
      <c r="J9" s="157" t="s">
        <v>14</v>
      </c>
      <c r="K9" s="156" t="s">
        <v>15</v>
      </c>
      <c r="L9" s="156" t="s">
        <v>16</v>
      </c>
      <c r="M9" s="125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</row>
    <row r="10" spans="1:60" s="124" customFormat="1" ht="63">
      <c r="A10" s="105"/>
      <c r="B10" s="105"/>
      <c r="C10" s="105"/>
      <c r="D10" s="105"/>
      <c r="E10" s="105"/>
      <c r="F10" s="105"/>
      <c r="G10" s="158" t="s">
        <v>17</v>
      </c>
      <c r="H10" s="158" t="s">
        <v>18</v>
      </c>
      <c r="I10" s="157" t="s">
        <v>19</v>
      </c>
      <c r="J10" s="157" t="s">
        <v>20</v>
      </c>
      <c r="K10" s="156" t="s">
        <v>19</v>
      </c>
      <c r="L10" s="156" t="s">
        <v>20</v>
      </c>
      <c r="M10" s="125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</row>
    <row r="11" spans="1:60" s="124" customFormat="1" ht="12.75">
      <c r="A11" s="155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154">
        <v>9</v>
      </c>
      <c r="J11" s="154">
        <v>10</v>
      </c>
      <c r="K11" s="153">
        <v>11</v>
      </c>
      <c r="L11" s="153">
        <v>12</v>
      </c>
      <c r="M11" s="125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</row>
    <row r="12" spans="1:60" s="124" customFormat="1" ht="12.75">
      <c r="A12" s="149" t="s">
        <v>0</v>
      </c>
      <c r="B12" s="2" t="s">
        <v>39</v>
      </c>
      <c r="C12" s="147"/>
      <c r="D12" s="148"/>
      <c r="E12" s="148"/>
      <c r="F12" s="2"/>
      <c r="G12" s="148"/>
      <c r="H12" s="148"/>
      <c r="I12" s="147"/>
      <c r="J12" s="147"/>
      <c r="K12" s="147"/>
      <c r="L12" s="147"/>
      <c r="M12" s="125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</row>
    <row r="13" spans="1:60" s="124" customFormat="1" ht="12.75">
      <c r="A13" s="61" t="s">
        <v>31</v>
      </c>
      <c r="B13" s="48" t="s">
        <v>40</v>
      </c>
      <c r="C13" s="133" t="s">
        <v>65</v>
      </c>
      <c r="D13" s="133">
        <f>SUM(F13+E13)</f>
        <v>105</v>
      </c>
      <c r="E13" s="133">
        <f>SUM(F13/2)</f>
        <v>35</v>
      </c>
      <c r="F13" s="93">
        <f>SUM(I13:L13)</f>
        <v>70</v>
      </c>
      <c r="G13" s="133">
        <f>SUM(F13-H13)</f>
        <v>28</v>
      </c>
      <c r="H13" s="133">
        <f>SUM(F13*0.6)</f>
        <v>42</v>
      </c>
      <c r="I13" s="85">
        <v>52</v>
      </c>
      <c r="J13" s="85">
        <v>18</v>
      </c>
      <c r="K13" s="86"/>
      <c r="L13" s="86"/>
      <c r="M13" s="125">
        <f>SUM(I13:L13)</f>
        <v>70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</row>
    <row r="14" spans="1:60" s="124" customFormat="1" ht="12.75">
      <c r="A14" s="61" t="s">
        <v>32</v>
      </c>
      <c r="B14" s="48" t="s">
        <v>41</v>
      </c>
      <c r="C14" s="151" t="s">
        <v>29</v>
      </c>
      <c r="D14" s="133">
        <f>SUM(F14+E14)</f>
        <v>45</v>
      </c>
      <c r="E14" s="133">
        <f>SUM(F14/2)</f>
        <v>15</v>
      </c>
      <c r="F14" s="93">
        <f>SUM(I14:L14)</f>
        <v>30</v>
      </c>
      <c r="G14" s="133">
        <f>SUM(F14-H14)</f>
        <v>12</v>
      </c>
      <c r="H14" s="133">
        <f>SUM(F14*0.6)</f>
        <v>18</v>
      </c>
      <c r="I14" s="85"/>
      <c r="J14" s="85">
        <v>30</v>
      </c>
      <c r="K14" s="86"/>
      <c r="L14" s="86"/>
      <c r="M14" s="125">
        <f>SUM(I14:L14)</f>
        <v>30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1:60" s="124" customFormat="1" ht="12.75">
      <c r="A15" s="61" t="s">
        <v>33</v>
      </c>
      <c r="B15" s="48" t="s">
        <v>42</v>
      </c>
      <c r="C15" s="133" t="s">
        <v>75</v>
      </c>
      <c r="D15" s="133">
        <f>SUM(F15+E15)</f>
        <v>90</v>
      </c>
      <c r="E15" s="133">
        <f>SUM(F15/2)</f>
        <v>30</v>
      </c>
      <c r="F15" s="93">
        <f>SUM(I15:L15)</f>
        <v>60</v>
      </c>
      <c r="G15" s="133">
        <f>SUM(F15-H15)</f>
        <v>24</v>
      </c>
      <c r="H15" s="133">
        <f>SUM(F15*0.6)</f>
        <v>36</v>
      </c>
      <c r="I15" s="85">
        <v>18</v>
      </c>
      <c r="J15" s="85">
        <v>42</v>
      </c>
      <c r="K15" s="86"/>
      <c r="L15" s="86"/>
      <c r="M15" s="125">
        <f>SUM(I15:L15)</f>
        <v>60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</row>
    <row r="16" spans="1:60" s="124" customFormat="1" ht="24">
      <c r="A16" s="61" t="s">
        <v>55</v>
      </c>
      <c r="B16" s="48" t="s">
        <v>43</v>
      </c>
      <c r="C16" s="133" t="s">
        <v>74</v>
      </c>
      <c r="D16" s="133">
        <f>SUM(F16+E16)</f>
        <v>84</v>
      </c>
      <c r="E16" s="133">
        <f>SUM(F16/2)</f>
        <v>28</v>
      </c>
      <c r="F16" s="93">
        <f>SUM(I16:L16)</f>
        <v>56</v>
      </c>
      <c r="G16" s="133">
        <f>SUM(F16-H16)</f>
        <v>22.4</v>
      </c>
      <c r="H16" s="133">
        <f>SUM(F16*0.6)</f>
        <v>33.6</v>
      </c>
      <c r="I16" s="85">
        <v>56</v>
      </c>
      <c r="J16" s="85"/>
      <c r="K16" s="86"/>
      <c r="L16" s="86"/>
      <c r="M16" s="125">
        <f>SUM(I16:L16)</f>
        <v>56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</row>
    <row r="17" spans="1:60" s="124" customFormat="1" ht="12.75">
      <c r="A17" s="61" t="s">
        <v>34</v>
      </c>
      <c r="B17" s="48" t="s">
        <v>44</v>
      </c>
      <c r="C17" s="151" t="s">
        <v>29</v>
      </c>
      <c r="D17" s="133">
        <f>SUM(F17+E17)</f>
        <v>60</v>
      </c>
      <c r="E17" s="133">
        <f>SUM(F17/2)</f>
        <v>20</v>
      </c>
      <c r="F17" s="93">
        <f>SUM(I17:L17)</f>
        <v>40</v>
      </c>
      <c r="G17" s="133">
        <f>SUM(F17-H17)</f>
        <v>16</v>
      </c>
      <c r="H17" s="133">
        <f>SUM(F17*0.6)</f>
        <v>24</v>
      </c>
      <c r="I17" s="85">
        <v>26</v>
      </c>
      <c r="J17" s="85">
        <v>14</v>
      </c>
      <c r="K17" s="86"/>
      <c r="L17" s="86"/>
      <c r="M17" s="125">
        <f>SUM(I17:L17)</f>
        <v>40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</row>
    <row r="18" spans="1:60" s="124" customFormat="1" ht="12.75">
      <c r="A18" s="143"/>
      <c r="B18" s="143" t="s">
        <v>35</v>
      </c>
      <c r="C18" s="88"/>
      <c r="D18" s="88">
        <f>SUM(F18+E18)</f>
        <v>384</v>
      </c>
      <c r="E18" s="88">
        <f>SUM(F18/2)</f>
        <v>128</v>
      </c>
      <c r="F18" s="88">
        <f>SUM(F13:F17)</f>
        <v>256</v>
      </c>
      <c r="G18" s="88">
        <f>SUM(F18-H18)</f>
        <v>102.4</v>
      </c>
      <c r="H18" s="88">
        <f>SUM(F18*0.6)</f>
        <v>153.6</v>
      </c>
      <c r="I18" s="88">
        <f>SUM(I13:I17)</f>
        <v>152</v>
      </c>
      <c r="J18" s="88">
        <f>SUM(J13:J17)</f>
        <v>104</v>
      </c>
      <c r="K18" s="88">
        <f>SUM(K13:K17)</f>
        <v>0</v>
      </c>
      <c r="L18" s="88">
        <f>SUM(L13:L17)</f>
        <v>0</v>
      </c>
      <c r="M18" s="150">
        <f>SUM(I18:L18)</f>
        <v>256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</row>
    <row r="19" spans="1:60" s="124" customFormat="1" ht="12.75">
      <c r="A19" s="152"/>
      <c r="B19" s="94" t="s">
        <v>79</v>
      </c>
      <c r="C19" s="89"/>
      <c r="D19" s="89"/>
      <c r="E19" s="89"/>
      <c r="F19" s="94"/>
      <c r="G19" s="89"/>
      <c r="H19" s="89"/>
      <c r="I19" s="89"/>
      <c r="J19" s="89"/>
      <c r="K19" s="89"/>
      <c r="L19" s="89"/>
      <c r="M19" s="125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</row>
    <row r="20" spans="1:60" s="124" customFormat="1" ht="24">
      <c r="A20" s="152" t="s">
        <v>80</v>
      </c>
      <c r="B20" s="48" t="s">
        <v>54</v>
      </c>
      <c r="C20" s="133" t="s">
        <v>78</v>
      </c>
      <c r="D20" s="133">
        <f>SUM(E20:F20)</f>
        <v>135</v>
      </c>
      <c r="E20" s="133">
        <f>SUM(F20/2)</f>
        <v>45</v>
      </c>
      <c r="F20" s="93">
        <f>SUM(I20:L20)</f>
        <v>90</v>
      </c>
      <c r="G20" s="133">
        <f>SUM(F20-H20)</f>
        <v>36</v>
      </c>
      <c r="H20" s="133">
        <f>SUM(F20*0.6)</f>
        <v>54</v>
      </c>
      <c r="I20" s="85">
        <v>20</v>
      </c>
      <c r="J20" s="85">
        <v>70</v>
      </c>
      <c r="K20" s="87"/>
      <c r="L20" s="87"/>
      <c r="M20" s="125">
        <f>SUM(I20:L20)</f>
        <v>90</v>
      </c>
      <c r="N20"/>
      <c r="O20"/>
      <c r="P20"/>
      <c r="Q20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1:60" s="124" customFormat="1" ht="12.75">
      <c r="A21" s="152" t="s">
        <v>81</v>
      </c>
      <c r="B21" s="48" t="s">
        <v>48</v>
      </c>
      <c r="C21" s="151" t="s">
        <v>66</v>
      </c>
      <c r="D21" s="133">
        <f>SUM(E21:F21)</f>
        <v>54</v>
      </c>
      <c r="E21" s="133">
        <f>SUM(F21/2)</f>
        <v>18</v>
      </c>
      <c r="F21" s="93">
        <f>SUM(I21:L21)</f>
        <v>36</v>
      </c>
      <c r="G21" s="133">
        <f>SUM(F21-H21)</f>
        <v>14.400000000000002</v>
      </c>
      <c r="H21" s="133">
        <f>SUM(F21*0.6)</f>
        <v>21.599999999999998</v>
      </c>
      <c r="I21" s="85"/>
      <c r="J21" s="85">
        <v>36</v>
      </c>
      <c r="K21" s="87"/>
      <c r="L21" s="87"/>
      <c r="M21" s="125">
        <f>SUM(I21:L21)</f>
        <v>36</v>
      </c>
      <c r="N21"/>
      <c r="O21"/>
      <c r="P21"/>
      <c r="Q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</row>
    <row r="22" spans="1:60" s="124" customFormat="1" ht="12.75">
      <c r="A22" s="152" t="s">
        <v>82</v>
      </c>
      <c r="B22" s="48" t="s">
        <v>49</v>
      </c>
      <c r="C22" s="151" t="s">
        <v>76</v>
      </c>
      <c r="D22" s="133">
        <f>SUM(E22:F22)</f>
        <v>66</v>
      </c>
      <c r="E22" s="133">
        <f>SUM(F22/2)</f>
        <v>22</v>
      </c>
      <c r="F22" s="93">
        <f>SUM(I22:L22)</f>
        <v>44</v>
      </c>
      <c r="G22" s="133">
        <f>SUM(F22-H22)</f>
        <v>17.6</v>
      </c>
      <c r="H22" s="133">
        <f>SUM(F22*0.6)</f>
        <v>26.4</v>
      </c>
      <c r="I22" s="85"/>
      <c r="J22" s="85">
        <v>44</v>
      </c>
      <c r="K22" s="87"/>
      <c r="L22" s="87"/>
      <c r="M22" s="125">
        <f>SUM(I22:L22)</f>
        <v>44</v>
      </c>
      <c r="N22"/>
      <c r="O22"/>
      <c r="P22"/>
      <c r="Q22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</row>
    <row r="23" spans="1:60" s="124" customFormat="1" ht="12.75">
      <c r="A23" s="152" t="s">
        <v>83</v>
      </c>
      <c r="B23" s="48" t="s">
        <v>50</v>
      </c>
      <c r="C23" s="151" t="s">
        <v>102</v>
      </c>
      <c r="D23" s="133">
        <f>SUM(E23:F23)</f>
        <v>105</v>
      </c>
      <c r="E23" s="133">
        <f>SUM(F23/2)</f>
        <v>35</v>
      </c>
      <c r="F23" s="93">
        <f>SUM(I23:L23)</f>
        <v>70</v>
      </c>
      <c r="G23" s="133">
        <f>SUM(F23-H23)</f>
        <v>28</v>
      </c>
      <c r="H23" s="133">
        <f>SUM(F23*0.6)</f>
        <v>42</v>
      </c>
      <c r="I23" s="85">
        <v>20</v>
      </c>
      <c r="J23" s="85">
        <v>50</v>
      </c>
      <c r="K23" s="87"/>
      <c r="L23" s="87"/>
      <c r="M23" s="125">
        <f>SUM(I23:L23)</f>
        <v>70</v>
      </c>
      <c r="N23"/>
      <c r="O23"/>
      <c r="P23"/>
      <c r="Q23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</row>
    <row r="24" spans="1:60" s="124" customFormat="1" ht="12.75">
      <c r="A24" s="152" t="s">
        <v>84</v>
      </c>
      <c r="B24" s="48" t="s">
        <v>53</v>
      </c>
      <c r="C24" s="151" t="s">
        <v>77</v>
      </c>
      <c r="D24" s="133">
        <f>SUM(E24:F24)</f>
        <v>30</v>
      </c>
      <c r="E24" s="133">
        <f>SUM(F24/2)</f>
        <v>10</v>
      </c>
      <c r="F24" s="93">
        <f>SUM(I24:L24)</f>
        <v>20</v>
      </c>
      <c r="G24" s="133">
        <f>SUM(F24-H24)</f>
        <v>8</v>
      </c>
      <c r="H24" s="133">
        <f>SUM(F24*0.6)</f>
        <v>12</v>
      </c>
      <c r="I24" s="85">
        <v>8</v>
      </c>
      <c r="J24" s="85">
        <v>12</v>
      </c>
      <c r="K24" s="87"/>
      <c r="L24" s="87"/>
      <c r="M24" s="125">
        <f>SUM(I24:L24)</f>
        <v>20</v>
      </c>
      <c r="N24"/>
      <c r="O24"/>
      <c r="P24"/>
      <c r="Q24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</row>
    <row r="25" spans="1:60" s="124" customFormat="1" ht="12.75">
      <c r="A25" s="152" t="s">
        <v>85</v>
      </c>
      <c r="B25" s="48" t="s">
        <v>69</v>
      </c>
      <c r="C25" s="151" t="s">
        <v>103</v>
      </c>
      <c r="D25" s="133">
        <f>SUM(E25:F25)</f>
        <v>54</v>
      </c>
      <c r="E25" s="133">
        <f>SUM(F25/2)</f>
        <v>18</v>
      </c>
      <c r="F25" s="93">
        <f>SUM(I25:L25)</f>
        <v>36</v>
      </c>
      <c r="G25" s="133">
        <f>SUM(F25-H25)</f>
        <v>14.400000000000002</v>
      </c>
      <c r="H25" s="133">
        <f>SUM(F25*0.6)</f>
        <v>21.599999999999998</v>
      </c>
      <c r="I25" s="85"/>
      <c r="J25" s="85">
        <v>36</v>
      </c>
      <c r="K25" s="87"/>
      <c r="L25" s="87"/>
      <c r="M25" s="125">
        <f>SUM(I25:L25)</f>
        <v>36</v>
      </c>
      <c r="N25"/>
      <c r="O25"/>
      <c r="P25"/>
      <c r="Q25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</row>
    <row r="26" spans="1:60" s="124" customFormat="1" ht="12.75">
      <c r="A26" s="143"/>
      <c r="B26" s="143" t="s">
        <v>22</v>
      </c>
      <c r="C26" s="88"/>
      <c r="D26" s="88">
        <f>SUM(D20:D25)</f>
        <v>444</v>
      </c>
      <c r="E26" s="88">
        <f>SUM(E20:E25)</f>
        <v>148</v>
      </c>
      <c r="F26" s="88">
        <f>SUM(F20:F25)</f>
        <v>296</v>
      </c>
      <c r="G26" s="88">
        <f>SUM(G20:G25)</f>
        <v>118.4</v>
      </c>
      <c r="H26" s="88">
        <f>SUM(H20:H25)</f>
        <v>177.6</v>
      </c>
      <c r="I26" s="88">
        <f>SUM(I20:I25)</f>
        <v>48</v>
      </c>
      <c r="J26" s="88">
        <f>SUM(J20:J25)</f>
        <v>248</v>
      </c>
      <c r="K26" s="88">
        <f>SUM(K20:K25)</f>
        <v>0</v>
      </c>
      <c r="L26" s="88">
        <f>SUM(L20:L25)</f>
        <v>0</v>
      </c>
      <c r="M26" s="150">
        <f>SUM(I26:L26)</f>
        <v>296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</row>
    <row r="27" spans="1:60" s="124" customFormat="1" ht="12.75">
      <c r="A27" s="149" t="s">
        <v>1</v>
      </c>
      <c r="B27" s="2" t="s">
        <v>45</v>
      </c>
      <c r="C27" s="148"/>
      <c r="D27" s="148"/>
      <c r="E27" s="148"/>
      <c r="F27" s="2"/>
      <c r="G27" s="148"/>
      <c r="H27" s="148"/>
      <c r="I27" s="147"/>
      <c r="J27" s="147"/>
      <c r="K27" s="147"/>
      <c r="L27" s="147"/>
      <c r="M27" s="125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60" s="124" customFormat="1" ht="12.75">
      <c r="A28" s="149" t="s">
        <v>23</v>
      </c>
      <c r="B28" s="2" t="s">
        <v>2</v>
      </c>
      <c r="C28" s="148"/>
      <c r="D28" s="148"/>
      <c r="E28" s="148"/>
      <c r="F28" s="2"/>
      <c r="G28" s="148"/>
      <c r="H28" s="148"/>
      <c r="I28" s="147"/>
      <c r="J28" s="147"/>
      <c r="K28" s="147"/>
      <c r="L28" s="147"/>
      <c r="M28" s="125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</row>
    <row r="29" spans="1:60" s="124" customFormat="1" ht="12.75">
      <c r="A29" s="60" t="s">
        <v>86</v>
      </c>
      <c r="B29" s="47" t="s">
        <v>46</v>
      </c>
      <c r="C29" s="90"/>
      <c r="D29" s="90"/>
      <c r="E29" s="90"/>
      <c r="F29" s="95"/>
      <c r="G29" s="90"/>
      <c r="H29" s="90"/>
      <c r="I29" s="90"/>
      <c r="J29" s="90"/>
      <c r="K29" s="90"/>
      <c r="L29" s="90"/>
      <c r="M29" s="125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</row>
    <row r="30" spans="1:60" s="124" customFormat="1" ht="24">
      <c r="A30" s="61" t="s">
        <v>87</v>
      </c>
      <c r="B30" s="48" t="s">
        <v>47</v>
      </c>
      <c r="C30" s="133" t="s">
        <v>72</v>
      </c>
      <c r="D30" s="133">
        <f>SUM(F30+E30)</f>
        <v>117</v>
      </c>
      <c r="E30" s="133">
        <f>SUM(F30/2)</f>
        <v>39</v>
      </c>
      <c r="F30" s="93">
        <v>78</v>
      </c>
      <c r="G30" s="133">
        <f>SUM(F30-H30)</f>
        <v>31.200000000000003</v>
      </c>
      <c r="H30" s="133">
        <f>SUM(F30*0.6)</f>
        <v>46.8</v>
      </c>
      <c r="I30" s="85">
        <v>78</v>
      </c>
      <c r="J30" s="85"/>
      <c r="K30" s="87"/>
      <c r="L30" s="87"/>
      <c r="M30" s="125">
        <f>SUM(I30:L30)</f>
        <v>78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</row>
    <row r="31" spans="1:60" s="124" customFormat="1" ht="24">
      <c r="A31" s="146" t="s">
        <v>106</v>
      </c>
      <c r="B31" s="145" t="s">
        <v>56</v>
      </c>
      <c r="C31" s="144"/>
      <c r="D31" s="144">
        <f>SUM(F31+E31)</f>
        <v>120</v>
      </c>
      <c r="E31" s="144"/>
      <c r="F31" s="96">
        <v>120</v>
      </c>
      <c r="G31" s="144"/>
      <c r="H31" s="144"/>
      <c r="I31" s="91">
        <v>120</v>
      </c>
      <c r="J31" s="91"/>
      <c r="K31" s="87"/>
      <c r="L31" s="87"/>
      <c r="M31" s="125">
        <f>SUM(I31:L31)</f>
        <v>120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</row>
    <row r="32" spans="1:60" s="124" customFormat="1" ht="24">
      <c r="A32" s="146" t="s">
        <v>107</v>
      </c>
      <c r="B32" s="145" t="s">
        <v>57</v>
      </c>
      <c r="C32" s="144"/>
      <c r="D32" s="144">
        <f>SUM(F32,E32)</f>
        <v>170</v>
      </c>
      <c r="E32" s="144"/>
      <c r="F32" s="96">
        <v>170</v>
      </c>
      <c r="G32" s="144"/>
      <c r="H32" s="144"/>
      <c r="I32" s="91"/>
      <c r="J32" s="91"/>
      <c r="K32" s="87">
        <v>170</v>
      </c>
      <c r="L32" s="87"/>
      <c r="M32" s="125">
        <f>SUM(I32:L32)</f>
        <v>170</v>
      </c>
      <c r="N32"/>
      <c r="O32"/>
      <c r="P32"/>
      <c r="Q32"/>
      <c r="R32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</row>
    <row r="33" spans="1:60" s="124" customFormat="1" ht="24">
      <c r="A33" s="60" t="s">
        <v>89</v>
      </c>
      <c r="B33" s="90" t="s">
        <v>51</v>
      </c>
      <c r="C33" s="90"/>
      <c r="D33" s="90"/>
      <c r="E33" s="90"/>
      <c r="F33" s="95"/>
      <c r="G33" s="90"/>
      <c r="H33" s="90"/>
      <c r="I33" s="90"/>
      <c r="J33" s="90"/>
      <c r="K33" s="90"/>
      <c r="L33" s="90"/>
      <c r="M33" s="125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</row>
    <row r="34" spans="1:60" s="124" customFormat="1" ht="24">
      <c r="A34" s="61" t="s">
        <v>90</v>
      </c>
      <c r="B34" s="48" t="s">
        <v>52</v>
      </c>
      <c r="C34" s="133" t="s">
        <v>72</v>
      </c>
      <c r="D34" s="133">
        <f>SUM(E34:F34)</f>
        <v>84</v>
      </c>
      <c r="E34" s="133">
        <f>SUM(F34/2)</f>
        <v>28</v>
      </c>
      <c r="F34" s="93">
        <f>SUM(I34:L34)</f>
        <v>56</v>
      </c>
      <c r="G34" s="133">
        <f>SUM(F34-H34)</f>
        <v>22.4</v>
      </c>
      <c r="H34" s="133">
        <f>SUM(F34*0.6)</f>
        <v>33.6</v>
      </c>
      <c r="I34" s="85">
        <v>56</v>
      </c>
      <c r="J34" s="85"/>
      <c r="K34" s="87"/>
      <c r="L34" s="87"/>
      <c r="M34" s="125">
        <f>SUM(I34:L34)</f>
        <v>56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</row>
    <row r="35" spans="1:60" s="124" customFormat="1" ht="24">
      <c r="A35" s="146" t="s">
        <v>94</v>
      </c>
      <c r="B35" s="145" t="s">
        <v>28</v>
      </c>
      <c r="C35" s="144"/>
      <c r="D35" s="144">
        <f>SUM(E35:F35)</f>
        <v>72</v>
      </c>
      <c r="E35" s="144"/>
      <c r="F35" s="96">
        <f>SUM(I35:L35)</f>
        <v>72</v>
      </c>
      <c r="G35" s="144"/>
      <c r="H35" s="144"/>
      <c r="I35" s="91">
        <v>72</v>
      </c>
      <c r="J35" s="91"/>
      <c r="K35" s="87"/>
      <c r="L35" s="87"/>
      <c r="M35" s="125">
        <f>SUM(I35:L35)</f>
        <v>72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</row>
    <row r="36" spans="1:60" s="124" customFormat="1" ht="24">
      <c r="A36" s="146" t="s">
        <v>88</v>
      </c>
      <c r="B36" s="145" t="s">
        <v>58</v>
      </c>
      <c r="C36" s="144"/>
      <c r="D36" s="144">
        <f>SUM(E36:F36)</f>
        <v>68</v>
      </c>
      <c r="E36" s="144"/>
      <c r="F36" s="96">
        <f>SUM(I36:L36)</f>
        <v>68</v>
      </c>
      <c r="G36" s="144"/>
      <c r="H36" s="144"/>
      <c r="I36" s="91"/>
      <c r="J36" s="91"/>
      <c r="K36" s="87">
        <v>68</v>
      </c>
      <c r="L36" s="87"/>
      <c r="M36" s="125">
        <f>SUM(I36:L36)</f>
        <v>68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</row>
    <row r="37" spans="1:60" s="124" customFormat="1" ht="24">
      <c r="A37" s="60" t="s">
        <v>61</v>
      </c>
      <c r="B37" s="47" t="s">
        <v>62</v>
      </c>
      <c r="C37" s="90"/>
      <c r="D37" s="90"/>
      <c r="E37" s="90"/>
      <c r="F37" s="95"/>
      <c r="G37" s="90"/>
      <c r="H37" s="90"/>
      <c r="I37" s="90"/>
      <c r="J37" s="90"/>
      <c r="K37" s="90"/>
      <c r="L37" s="90"/>
      <c r="M37" s="125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</row>
    <row r="38" spans="1:60" s="124" customFormat="1" ht="24">
      <c r="A38" s="61" t="s">
        <v>95</v>
      </c>
      <c r="B38" s="48" t="s">
        <v>63</v>
      </c>
      <c r="C38" s="133" t="s">
        <v>67</v>
      </c>
      <c r="D38" s="133">
        <f>SUM(F38+E38)</f>
        <v>429</v>
      </c>
      <c r="E38" s="133">
        <f>SUM(F38/2)</f>
        <v>143</v>
      </c>
      <c r="F38" s="93">
        <v>286</v>
      </c>
      <c r="G38" s="133">
        <f>SUM(F38-H38)</f>
        <v>114.4</v>
      </c>
      <c r="H38" s="133">
        <f>SUM(F38*0.6)</f>
        <v>171.6</v>
      </c>
      <c r="I38" s="85"/>
      <c r="J38" s="85">
        <v>228</v>
      </c>
      <c r="K38" s="86">
        <v>24</v>
      </c>
      <c r="L38" s="86">
        <v>34</v>
      </c>
      <c r="M38" s="125">
        <f>SUM(I38:L38)</f>
        <v>286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</row>
    <row r="39" spans="1:60" s="124" customFormat="1" ht="24">
      <c r="A39" s="146" t="s">
        <v>96</v>
      </c>
      <c r="B39" s="145" t="s">
        <v>59</v>
      </c>
      <c r="C39" s="144"/>
      <c r="D39" s="144">
        <f>SUM(F39+E39)</f>
        <v>432</v>
      </c>
      <c r="E39" s="144"/>
      <c r="F39" s="96">
        <v>432</v>
      </c>
      <c r="G39" s="144"/>
      <c r="H39" s="144"/>
      <c r="I39" s="91"/>
      <c r="J39" s="91">
        <v>102</v>
      </c>
      <c r="K39" s="87">
        <v>258</v>
      </c>
      <c r="L39" s="87">
        <v>72</v>
      </c>
      <c r="M39" s="125">
        <f>SUM(I39:L39)</f>
        <v>432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</row>
    <row r="40" spans="1:60" s="124" customFormat="1" ht="24">
      <c r="A40" s="146" t="s">
        <v>64</v>
      </c>
      <c r="B40" s="145" t="s">
        <v>60</v>
      </c>
      <c r="C40" s="144"/>
      <c r="D40" s="144">
        <f>SUM(F40,E40)</f>
        <v>578</v>
      </c>
      <c r="E40" s="144"/>
      <c r="F40" s="96">
        <v>578</v>
      </c>
      <c r="G40" s="144"/>
      <c r="H40" s="144"/>
      <c r="I40" s="91"/>
      <c r="J40" s="91"/>
      <c r="K40" s="92"/>
      <c r="L40" s="87">
        <v>578</v>
      </c>
      <c r="M40" s="125">
        <f>SUM(I40:L40)</f>
        <v>578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</row>
    <row r="41" spans="1:60" s="124" customFormat="1" ht="15" customHeight="1">
      <c r="A41" s="61" t="s">
        <v>36</v>
      </c>
      <c r="B41" s="48" t="s">
        <v>21</v>
      </c>
      <c r="C41" s="133" t="s">
        <v>101</v>
      </c>
      <c r="D41" s="133">
        <v>246</v>
      </c>
      <c r="E41" s="133">
        <f>SUM(F41/2)</f>
        <v>82</v>
      </c>
      <c r="F41" s="93">
        <f>SUM(I41:L41)</f>
        <v>164</v>
      </c>
      <c r="G41" s="133">
        <f>SUM(F41-H41)</f>
        <v>16.400000000000006</v>
      </c>
      <c r="H41" s="133">
        <f>SUM(F41*0.9)</f>
        <v>147.6</v>
      </c>
      <c r="I41" s="85">
        <v>40</v>
      </c>
      <c r="J41" s="85">
        <v>68</v>
      </c>
      <c r="K41" s="87">
        <v>46</v>
      </c>
      <c r="L41" s="87">
        <v>10</v>
      </c>
      <c r="M41" s="125">
        <f>SUM(I41:L41)</f>
        <v>164</v>
      </c>
      <c r="N4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</row>
    <row r="42" spans="1:60" s="124" customFormat="1" ht="12.75">
      <c r="A42" s="88"/>
      <c r="B42" s="143" t="s">
        <v>91</v>
      </c>
      <c r="C42" s="142"/>
      <c r="D42" s="88">
        <f>SUM(D30,D34,D38,D41)</f>
        <v>876</v>
      </c>
      <c r="E42" s="88">
        <f>SUM(E30,E34,E38,E41)</f>
        <v>292</v>
      </c>
      <c r="F42" s="88">
        <f>SUM(F30,F34,F38,F41)</f>
        <v>584</v>
      </c>
      <c r="G42" s="88">
        <f>SUM(G30,G38)</f>
        <v>145.60000000000002</v>
      </c>
      <c r="H42" s="88">
        <f>SUM(H30,H38)</f>
        <v>218.39999999999998</v>
      </c>
      <c r="I42" s="88">
        <f>SUM(I30,I34,I38,I41)</f>
        <v>174</v>
      </c>
      <c r="J42" s="88">
        <f>SUM(J30,J34,J38,J41)</f>
        <v>296</v>
      </c>
      <c r="K42" s="88">
        <f>SUM(K30,K34,K38,K41)</f>
        <v>70</v>
      </c>
      <c r="L42" s="88">
        <f>SUM(L30,L34,L38,L41)</f>
        <v>44</v>
      </c>
      <c r="M42" s="125">
        <f>SUM(I42:L42)</f>
        <v>584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</row>
    <row r="43" spans="1:60" s="124" customFormat="1" ht="12.75">
      <c r="A43" s="88"/>
      <c r="B43" s="143" t="s">
        <v>97</v>
      </c>
      <c r="C43" s="142"/>
      <c r="D43" s="88"/>
      <c r="E43" s="88"/>
      <c r="F43" s="88">
        <f>SUM(F31,F35,F39)</f>
        <v>624</v>
      </c>
      <c r="G43" s="88"/>
      <c r="H43" s="88"/>
      <c r="I43" s="88">
        <f>SUM(I31,I35,I39)</f>
        <v>192</v>
      </c>
      <c r="J43" s="88">
        <f>SUM(J31,J35,J39)</f>
        <v>102</v>
      </c>
      <c r="K43" s="88">
        <f>SUM(K31,K35,K39)</f>
        <v>258</v>
      </c>
      <c r="L43" s="88">
        <f>SUM(L31,L35,L39)</f>
        <v>72</v>
      </c>
      <c r="M43" s="125">
        <f>SUM(I43:L43)</f>
        <v>624</v>
      </c>
      <c r="N43" s="121"/>
      <c r="O43"/>
      <c r="P43"/>
      <c r="Q43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</row>
    <row r="44" spans="1:60" s="124" customFormat="1" ht="12.75">
      <c r="A44" s="88"/>
      <c r="B44" s="143" t="s">
        <v>73</v>
      </c>
      <c r="C44" s="142"/>
      <c r="D44" s="88"/>
      <c r="E44" s="88"/>
      <c r="F44" s="88">
        <f>SUM(F32,F36,F40)</f>
        <v>816</v>
      </c>
      <c r="G44" s="88"/>
      <c r="H44" s="88"/>
      <c r="I44" s="88">
        <f>SUM(I32,I36,I40)</f>
        <v>0</v>
      </c>
      <c r="J44" s="88">
        <f>SUM(J32,J36,J40)</f>
        <v>0</v>
      </c>
      <c r="K44" s="88">
        <f>SUM(K32,K36,K40)</f>
        <v>238</v>
      </c>
      <c r="L44" s="88">
        <f>SUM(L32,L36,L40)</f>
        <v>578</v>
      </c>
      <c r="M44" s="125">
        <f>SUM(I44:L44)</f>
        <v>816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</row>
    <row r="45" spans="1:60" s="124" customFormat="1" ht="12.75">
      <c r="A45" s="142"/>
      <c r="B45" s="143" t="s">
        <v>98</v>
      </c>
      <c r="C45" s="142"/>
      <c r="D45" s="142">
        <f>SUM(D31,D32,D39,D40)</f>
        <v>1300</v>
      </c>
      <c r="E45" s="142">
        <f>SUM(E31,E32,E39,E40)</f>
        <v>0</v>
      </c>
      <c r="F45" s="88">
        <f>SUM(F31,F32,F35,F36,F39,F40)</f>
        <v>1440</v>
      </c>
      <c r="G45" s="142"/>
      <c r="H45" s="142"/>
      <c r="I45" s="88">
        <f>SUM(I31,I32,I35,I36,I39,I40)</f>
        <v>192</v>
      </c>
      <c r="J45" s="88">
        <f>SUM(J31,J32,J35,J36,J39,J40)</f>
        <v>102</v>
      </c>
      <c r="K45" s="88">
        <f>SUM(K43,K44)</f>
        <v>496</v>
      </c>
      <c r="L45" s="88">
        <f>SUM(L31,L32,L35,L36,L39,L40)</f>
        <v>650</v>
      </c>
      <c r="M45" s="125">
        <f>SUM(I45:L45)</f>
        <v>1440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</row>
    <row r="46" spans="1:60" s="124" customFormat="1" ht="12.75" customHeight="1">
      <c r="A46" s="93" t="s">
        <v>37</v>
      </c>
      <c r="B46" s="93" t="s">
        <v>38</v>
      </c>
      <c r="C46" s="133"/>
      <c r="D46" s="133"/>
      <c r="E46" s="133"/>
      <c r="F46" s="97">
        <f>SUM(I46:L46)</f>
        <v>72</v>
      </c>
      <c r="G46" s="141"/>
      <c r="H46" s="141"/>
      <c r="I46" s="140">
        <v>12</v>
      </c>
      <c r="J46" s="139">
        <v>32</v>
      </c>
      <c r="K46" s="138">
        <v>12</v>
      </c>
      <c r="L46" s="138">
        <v>16</v>
      </c>
      <c r="M46" s="136">
        <f>SUM(I46:L46)</f>
        <v>72</v>
      </c>
      <c r="N46" s="135"/>
      <c r="O46" s="135"/>
      <c r="P46" s="135"/>
      <c r="Q46" s="135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</row>
    <row r="47" spans="1:60" s="124" customFormat="1" ht="15" customHeight="1">
      <c r="A47" s="93" t="s">
        <v>92</v>
      </c>
      <c r="B47" s="93" t="s">
        <v>93</v>
      </c>
      <c r="C47" s="133"/>
      <c r="D47" s="133"/>
      <c r="E47" s="133"/>
      <c r="F47" s="98">
        <f>SUM(I47:L47)</f>
        <v>72</v>
      </c>
      <c r="G47" s="133"/>
      <c r="H47" s="133"/>
      <c r="I47" s="85"/>
      <c r="J47" s="85"/>
      <c r="K47" s="86"/>
      <c r="L47" s="137">
        <v>72</v>
      </c>
      <c r="M47" s="136">
        <f>SUM(I47:L47)</f>
        <v>72</v>
      </c>
      <c r="N47" s="135"/>
      <c r="O47" s="135"/>
      <c r="P47" s="135"/>
      <c r="Q47" s="135"/>
      <c r="R47" s="135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</row>
    <row r="48" spans="1:60" s="124" customFormat="1" ht="30.75" customHeight="1">
      <c r="A48" s="134" t="s">
        <v>71</v>
      </c>
      <c r="B48" s="134"/>
      <c r="C48" s="134"/>
      <c r="D48" s="133"/>
      <c r="E48" s="133"/>
      <c r="F48" s="96"/>
      <c r="G48" s="105" t="s">
        <v>68</v>
      </c>
      <c r="H48" s="105"/>
      <c r="I48" s="85"/>
      <c r="J48" s="85">
        <v>2</v>
      </c>
      <c r="K48" s="86"/>
      <c r="L48" s="86">
        <v>1</v>
      </c>
      <c r="M48" s="125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</row>
    <row r="49" spans="1:60" s="124" customFormat="1" ht="24.75" customHeight="1">
      <c r="A49" s="134"/>
      <c r="B49" s="134"/>
      <c r="C49" s="134"/>
      <c r="D49" s="133"/>
      <c r="E49" s="133"/>
      <c r="F49" s="96"/>
      <c r="G49" s="105" t="s">
        <v>24</v>
      </c>
      <c r="H49" s="105"/>
      <c r="I49" s="85">
        <v>2</v>
      </c>
      <c r="J49" s="85">
        <v>2</v>
      </c>
      <c r="K49" s="86">
        <v>1</v>
      </c>
      <c r="L49" s="86">
        <v>2</v>
      </c>
      <c r="M49" s="125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</row>
    <row r="50" spans="1:60" s="124" customFormat="1" ht="24.75" customHeight="1">
      <c r="A50" s="134" t="s">
        <v>108</v>
      </c>
      <c r="B50" s="134"/>
      <c r="C50" s="134"/>
      <c r="D50" s="133"/>
      <c r="E50" s="133"/>
      <c r="F50" s="96"/>
      <c r="G50" s="105" t="s">
        <v>25</v>
      </c>
      <c r="H50" s="105"/>
      <c r="I50" s="85">
        <v>4</v>
      </c>
      <c r="J50" s="85">
        <v>6</v>
      </c>
      <c r="K50" s="86">
        <v>5</v>
      </c>
      <c r="L50" s="86">
        <v>2</v>
      </c>
      <c r="M50" s="125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</row>
    <row r="51" spans="1:60" s="124" customFormat="1" ht="12.75" customHeight="1">
      <c r="A51" s="134"/>
      <c r="B51" s="134"/>
      <c r="C51" s="134"/>
      <c r="D51" s="133"/>
      <c r="E51" s="133"/>
      <c r="F51" s="96">
        <f>SUM(I51:L51)</f>
        <v>120</v>
      </c>
      <c r="G51" s="105" t="s">
        <v>26</v>
      </c>
      <c r="H51" s="105"/>
      <c r="I51" s="85">
        <v>30</v>
      </c>
      <c r="J51" s="85">
        <v>30</v>
      </c>
      <c r="K51" s="86">
        <v>30</v>
      </c>
      <c r="L51" s="86">
        <v>30</v>
      </c>
      <c r="M51" s="125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</row>
    <row r="52" spans="1:60" s="124" customFormat="1" ht="12.75">
      <c r="A52" s="132" t="s">
        <v>27</v>
      </c>
      <c r="B52" s="131"/>
      <c r="C52" s="129"/>
      <c r="D52" s="130">
        <f>SUM(D18,D26,D42,D45,F47)</f>
        <v>3076</v>
      </c>
      <c r="E52" s="130">
        <f>SUM(E18,E26,E42,E45)</f>
        <v>568</v>
      </c>
      <c r="F52" s="129">
        <f>SUM(F18,F26,F42,F45,F46,F47)</f>
        <v>2720</v>
      </c>
      <c r="G52" s="129"/>
      <c r="H52" s="129"/>
      <c r="I52" s="129">
        <f>SUM(I18,I26,I42,I45,I46,I47)</f>
        <v>578</v>
      </c>
      <c r="J52" s="129">
        <f>SUM(J18,J26,J42,J45,J46,J47)</f>
        <v>782</v>
      </c>
      <c r="K52" s="129">
        <f>SUM(K18,K26,K42,K45,K46)</f>
        <v>578</v>
      </c>
      <c r="L52" s="129">
        <f>SUM(L18,L26,L42,L45,L46,L47)</f>
        <v>782</v>
      </c>
      <c r="M52" s="125">
        <f>SUM(I52:L52)</f>
        <v>2720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</row>
    <row r="53" spans="1:60" s="124" customFormat="1" ht="12.75">
      <c r="A53" s="129"/>
      <c r="B53" s="128" t="s">
        <v>70</v>
      </c>
      <c r="C53" s="126"/>
      <c r="D53" s="127"/>
      <c r="E53" s="127"/>
      <c r="F53" s="126">
        <v>2720</v>
      </c>
      <c r="G53" s="126"/>
      <c r="H53" s="126"/>
      <c r="I53" s="126">
        <v>578</v>
      </c>
      <c r="J53" s="126">
        <v>782</v>
      </c>
      <c r="K53" s="126">
        <v>578</v>
      </c>
      <c r="L53" s="126">
        <v>782</v>
      </c>
      <c r="M53" s="125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</row>
    <row r="54" spans="1:12" s="121" customFormat="1" ht="12.75">
      <c r="A54" s="122"/>
      <c r="B54" s="123"/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1:12" ht="12.75">
      <c r="A55" s="119"/>
      <c r="B55" s="120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2.75">
      <c r="A56" s="119"/>
      <c r="B56" s="120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2.75">
      <c r="A57" s="119"/>
      <c r="B57" s="120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2.75">
      <c r="A58" s="119"/>
      <c r="B58" s="120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2.75">
      <c r="A59" s="119"/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2.75">
      <c r="A60" s="119"/>
      <c r="B60" s="120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2.75">
      <c r="A61" s="119"/>
      <c r="B61" s="120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</sheetData>
  <sheetProtection/>
  <mergeCells count="26"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  <mergeCell ref="D8:D10"/>
    <mergeCell ref="E8:E10"/>
    <mergeCell ref="F8:H8"/>
    <mergeCell ref="I8:J8"/>
    <mergeCell ref="K8:L8"/>
    <mergeCell ref="F9:F10"/>
    <mergeCell ref="G9:H9"/>
    <mergeCell ref="N46:Q46"/>
    <mergeCell ref="N47:R47"/>
    <mergeCell ref="A52:B52"/>
    <mergeCell ref="A48:C49"/>
    <mergeCell ref="G48:H48"/>
    <mergeCell ref="G49:H49"/>
    <mergeCell ref="A50:C51"/>
    <mergeCell ref="G50:H50"/>
    <mergeCell ref="G51:H51"/>
  </mergeCells>
  <printOptions/>
  <pageMargins left="0.7480314960629921" right="0.3937007874015748" top="0.5511811023622047" bottom="0.59" header="0.5118110236220472" footer="0.5118110236220472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tabSelected="1" zoomScale="80" zoomScaleNormal="80" zoomScalePageLayoutView="0" workbookViewId="0" topLeftCell="A1">
      <selection activeCell="I52" sqref="I52"/>
    </sheetView>
  </sheetViews>
  <sheetFormatPr defaultColWidth="9.140625" defaultRowHeight="12.75"/>
  <cols>
    <col min="1" max="1" width="9.00390625" style="20" customWidth="1"/>
    <col min="2" max="2" width="41.8515625" style="21" customWidth="1"/>
    <col min="3" max="3" width="19.140625" style="20" customWidth="1"/>
    <col min="4" max="8" width="7.7109375" style="20" customWidth="1"/>
    <col min="9" max="9" width="9.00390625" style="20" customWidth="1"/>
    <col min="10" max="12" width="8.57421875" style="20" customWidth="1"/>
    <col min="13" max="18" width="9.140625" style="56" customWidth="1"/>
    <col min="19" max="16384" width="9.140625" style="20" customWidth="1"/>
  </cols>
  <sheetData>
    <row r="1" spans="1:60" s="19" customFormat="1" ht="12.75" customHeight="1">
      <c r="A1" s="41"/>
      <c r="B1" s="76" t="s">
        <v>104</v>
      </c>
      <c r="C1" s="77"/>
      <c r="D1" s="77"/>
      <c r="E1" s="77"/>
      <c r="F1" s="77"/>
      <c r="G1" s="77"/>
      <c r="H1" s="112" t="s">
        <v>30</v>
      </c>
      <c r="I1" s="112"/>
      <c r="J1" s="112"/>
      <c r="K1" s="112"/>
      <c r="L1" s="11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s="19" customFormat="1" ht="30" customHeight="1">
      <c r="A2" s="41"/>
      <c r="B2" s="78" t="s">
        <v>105</v>
      </c>
      <c r="C2" s="77"/>
      <c r="D2" s="77"/>
      <c r="E2" s="77"/>
      <c r="F2" s="77"/>
      <c r="G2" s="77"/>
      <c r="H2" s="112" t="s">
        <v>110</v>
      </c>
      <c r="I2" s="113"/>
      <c r="J2" s="113"/>
      <c r="K2" s="113"/>
      <c r="L2" s="11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0" s="19" customFormat="1" ht="12.75" customHeight="1">
      <c r="A3" s="41"/>
      <c r="B3" s="76" t="s">
        <v>109</v>
      </c>
      <c r="C3" s="77"/>
      <c r="D3" s="77"/>
      <c r="E3" s="77"/>
      <c r="F3" s="77"/>
      <c r="G3" s="77"/>
      <c r="H3" s="112" t="s">
        <v>111</v>
      </c>
      <c r="I3" s="112"/>
      <c r="J3" s="112"/>
      <c r="K3" s="112"/>
      <c r="L3" s="11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</row>
    <row r="4" spans="1:60" s="19" customFormat="1" ht="12.75" customHeight="1">
      <c r="A4" s="41"/>
      <c r="B4" s="76" t="s">
        <v>112</v>
      </c>
      <c r="C4" s="77"/>
      <c r="D4" s="77"/>
      <c r="E4" s="77"/>
      <c r="F4" s="77"/>
      <c r="G4" s="77"/>
      <c r="H4" s="112" t="s">
        <v>113</v>
      </c>
      <c r="I4" s="112"/>
      <c r="J4" s="112"/>
      <c r="K4" s="112"/>
      <c r="L4" s="112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 spans="1:60" s="19" customFormat="1" ht="12.75">
      <c r="A5" s="43"/>
      <c r="B5" s="42"/>
      <c r="C5" s="43"/>
      <c r="D5" s="43"/>
      <c r="E5" s="43"/>
      <c r="F5" s="43"/>
      <c r="G5" s="43"/>
      <c r="H5" s="42"/>
      <c r="I5" s="42"/>
      <c r="J5" s="42"/>
      <c r="K5" s="42"/>
      <c r="L5" s="42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60" s="19" customFormat="1" ht="24.75" customHeight="1">
      <c r="A6" s="114" t="s">
        <v>114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6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s="19" customFormat="1" ht="33" customHeight="1">
      <c r="A7" s="116" t="s">
        <v>5</v>
      </c>
      <c r="B7" s="117" t="s">
        <v>99</v>
      </c>
      <c r="C7" s="117" t="s">
        <v>100</v>
      </c>
      <c r="D7" s="117" t="s">
        <v>6</v>
      </c>
      <c r="E7" s="105"/>
      <c r="F7" s="105"/>
      <c r="G7" s="105"/>
      <c r="H7" s="105"/>
      <c r="I7" s="117" t="s">
        <v>7</v>
      </c>
      <c r="J7" s="105"/>
      <c r="K7" s="105"/>
      <c r="L7" s="105"/>
      <c r="M7" s="6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 spans="1:60" s="19" customFormat="1" ht="12.75">
      <c r="A8" s="105"/>
      <c r="B8" s="105"/>
      <c r="C8" s="105"/>
      <c r="D8" s="107" t="s">
        <v>8</v>
      </c>
      <c r="E8" s="107" t="s">
        <v>9</v>
      </c>
      <c r="F8" s="104" t="s">
        <v>10</v>
      </c>
      <c r="G8" s="105"/>
      <c r="H8" s="105"/>
      <c r="I8" s="108" t="s">
        <v>3</v>
      </c>
      <c r="J8" s="109"/>
      <c r="K8" s="110" t="s">
        <v>4</v>
      </c>
      <c r="L8" s="111"/>
      <c r="M8" s="6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 spans="1:60" s="19" customFormat="1" ht="12.75">
      <c r="A9" s="105"/>
      <c r="B9" s="105"/>
      <c r="C9" s="105"/>
      <c r="D9" s="105"/>
      <c r="E9" s="105"/>
      <c r="F9" s="104" t="s">
        <v>11</v>
      </c>
      <c r="G9" s="104" t="s">
        <v>12</v>
      </c>
      <c r="H9" s="105"/>
      <c r="I9" s="58" t="s">
        <v>13</v>
      </c>
      <c r="J9" s="58" t="s">
        <v>14</v>
      </c>
      <c r="K9" s="59" t="s">
        <v>15</v>
      </c>
      <c r="L9" s="59" t="s">
        <v>16</v>
      </c>
      <c r="M9" s="6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 spans="1:60" s="19" customFormat="1" ht="63.75">
      <c r="A10" s="105"/>
      <c r="B10" s="105"/>
      <c r="C10" s="105"/>
      <c r="D10" s="105"/>
      <c r="E10" s="105"/>
      <c r="F10" s="105"/>
      <c r="G10" s="57" t="s">
        <v>17</v>
      </c>
      <c r="H10" s="57" t="s">
        <v>18</v>
      </c>
      <c r="I10" s="58" t="s">
        <v>19</v>
      </c>
      <c r="J10" s="58" t="s">
        <v>20</v>
      </c>
      <c r="K10" s="59" t="s">
        <v>19</v>
      </c>
      <c r="L10" s="59" t="s">
        <v>20</v>
      </c>
      <c r="M10" s="63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 spans="1:60" s="19" customFormat="1" ht="12.75">
      <c r="A11" s="2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10">
        <v>9</v>
      </c>
      <c r="J11" s="10">
        <v>10</v>
      </c>
      <c r="K11" s="35">
        <v>11</v>
      </c>
      <c r="L11" s="35">
        <v>12</v>
      </c>
      <c r="M11" s="63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19" customFormat="1" ht="12.75">
      <c r="A12" s="28" t="s">
        <v>0</v>
      </c>
      <c r="B12" s="2" t="s">
        <v>39</v>
      </c>
      <c r="C12" s="84"/>
      <c r="D12" s="7"/>
      <c r="E12" s="7"/>
      <c r="F12" s="6"/>
      <c r="G12" s="7"/>
      <c r="H12" s="7"/>
      <c r="I12" s="84"/>
      <c r="J12" s="84"/>
      <c r="K12" s="84"/>
      <c r="L12" s="84"/>
      <c r="M12" s="63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s="19" customFormat="1" ht="12.75">
      <c r="A13" s="29" t="s">
        <v>31</v>
      </c>
      <c r="B13" s="1" t="s">
        <v>40</v>
      </c>
      <c r="C13" s="4" t="s">
        <v>65</v>
      </c>
      <c r="D13" s="4">
        <f aca="true" t="shared" si="0" ref="D13:D18">SUM(F13+E13)</f>
        <v>102</v>
      </c>
      <c r="E13" s="4">
        <f aca="true" t="shared" si="1" ref="E13:E18">SUM(F13/2)</f>
        <v>34</v>
      </c>
      <c r="F13" s="93">
        <f>SUM(I13:L13)</f>
        <v>68</v>
      </c>
      <c r="G13" s="4">
        <f aca="true" t="shared" si="2" ref="G13:G18">SUM(F13-H13)</f>
        <v>27.200000000000003</v>
      </c>
      <c r="H13" s="4">
        <f aca="true" t="shared" si="3" ref="H13:H18">SUM(F13*0.6)</f>
        <v>40.8</v>
      </c>
      <c r="I13" s="85">
        <v>34</v>
      </c>
      <c r="J13" s="85"/>
      <c r="K13" s="86">
        <v>22</v>
      </c>
      <c r="L13" s="86">
        <v>12</v>
      </c>
      <c r="M13" s="63">
        <f aca="true" t="shared" si="4" ref="M13:M18">SUM(I13:L13)</f>
        <v>68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s="19" customFormat="1" ht="12.75">
      <c r="A14" s="29" t="s">
        <v>32</v>
      </c>
      <c r="B14" s="48" t="s">
        <v>41</v>
      </c>
      <c r="C14" s="45" t="s">
        <v>29</v>
      </c>
      <c r="D14" s="4">
        <f t="shared" si="0"/>
        <v>45</v>
      </c>
      <c r="E14" s="4">
        <f t="shared" si="1"/>
        <v>15</v>
      </c>
      <c r="F14" s="93">
        <f>SUM(I14:L14)</f>
        <v>30</v>
      </c>
      <c r="G14" s="4">
        <f t="shared" si="2"/>
        <v>12</v>
      </c>
      <c r="H14" s="4">
        <f t="shared" si="3"/>
        <v>18</v>
      </c>
      <c r="I14" s="85"/>
      <c r="J14" s="85">
        <v>30</v>
      </c>
      <c r="K14" s="86"/>
      <c r="L14" s="86"/>
      <c r="M14" s="63">
        <f t="shared" si="4"/>
        <v>30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s="19" customFormat="1" ht="12.75">
      <c r="A15" s="29" t="s">
        <v>33</v>
      </c>
      <c r="B15" s="1" t="s">
        <v>42</v>
      </c>
      <c r="C15" s="4" t="s">
        <v>75</v>
      </c>
      <c r="D15" s="4">
        <f t="shared" si="0"/>
        <v>90</v>
      </c>
      <c r="E15" s="4">
        <f t="shared" si="1"/>
        <v>30</v>
      </c>
      <c r="F15" s="93">
        <f>SUM(I15:L15)</f>
        <v>60</v>
      </c>
      <c r="G15" s="4">
        <f t="shared" si="2"/>
        <v>24</v>
      </c>
      <c r="H15" s="4">
        <f t="shared" si="3"/>
        <v>36</v>
      </c>
      <c r="I15" s="85"/>
      <c r="J15" s="85"/>
      <c r="K15" s="86">
        <v>18</v>
      </c>
      <c r="L15" s="86">
        <v>42</v>
      </c>
      <c r="M15" s="63">
        <f t="shared" si="4"/>
        <v>60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s="19" customFormat="1" ht="24">
      <c r="A16" s="29" t="s">
        <v>55</v>
      </c>
      <c r="B16" s="1" t="s">
        <v>43</v>
      </c>
      <c r="C16" s="4" t="s">
        <v>74</v>
      </c>
      <c r="D16" s="4">
        <f t="shared" si="0"/>
        <v>84</v>
      </c>
      <c r="E16" s="4">
        <f t="shared" si="1"/>
        <v>28</v>
      </c>
      <c r="F16" s="93">
        <f>SUM(I16:L16)</f>
        <v>56</v>
      </c>
      <c r="G16" s="4">
        <f t="shared" si="2"/>
        <v>22.4</v>
      </c>
      <c r="H16" s="4">
        <f t="shared" si="3"/>
        <v>33.6</v>
      </c>
      <c r="I16" s="85">
        <v>56</v>
      </c>
      <c r="J16" s="85"/>
      <c r="K16" s="87"/>
      <c r="L16" s="86"/>
      <c r="M16" s="63">
        <f t="shared" si="4"/>
        <v>56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s="19" customFormat="1" ht="12.75">
      <c r="A17" s="29" t="s">
        <v>34</v>
      </c>
      <c r="B17" s="1" t="s">
        <v>44</v>
      </c>
      <c r="C17" s="45" t="s">
        <v>29</v>
      </c>
      <c r="D17" s="4">
        <f t="shared" si="0"/>
        <v>60</v>
      </c>
      <c r="E17" s="4">
        <f t="shared" si="1"/>
        <v>20</v>
      </c>
      <c r="F17" s="93">
        <f>SUM(I17:L17)</f>
        <v>40</v>
      </c>
      <c r="G17" s="4">
        <f t="shared" si="2"/>
        <v>16</v>
      </c>
      <c r="H17" s="4">
        <f t="shared" si="3"/>
        <v>24</v>
      </c>
      <c r="I17" s="85">
        <v>26</v>
      </c>
      <c r="J17" s="85">
        <v>14</v>
      </c>
      <c r="K17" s="86"/>
      <c r="L17" s="86"/>
      <c r="M17" s="63">
        <f t="shared" si="4"/>
        <v>40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s="19" customFormat="1" ht="12.75">
      <c r="A18" s="30"/>
      <c r="B18" s="18" t="s">
        <v>35</v>
      </c>
      <c r="C18" s="9"/>
      <c r="D18" s="9">
        <f t="shared" si="0"/>
        <v>381</v>
      </c>
      <c r="E18" s="9">
        <f t="shared" si="1"/>
        <v>127</v>
      </c>
      <c r="F18" s="88">
        <f>SUM(F13:F17)</f>
        <v>254</v>
      </c>
      <c r="G18" s="9">
        <f t="shared" si="2"/>
        <v>101.6</v>
      </c>
      <c r="H18" s="9">
        <f t="shared" si="3"/>
        <v>152.4</v>
      </c>
      <c r="I18" s="88">
        <f>SUM(I13:I17)</f>
        <v>116</v>
      </c>
      <c r="J18" s="88">
        <f>SUM(J13:J17)</f>
        <v>44</v>
      </c>
      <c r="K18" s="88">
        <f>SUM(K13:K17)</f>
        <v>40</v>
      </c>
      <c r="L18" s="88">
        <f>SUM(L13:L17)</f>
        <v>54</v>
      </c>
      <c r="M18" s="73">
        <f t="shared" si="4"/>
        <v>254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s="19" customFormat="1" ht="12.75">
      <c r="A19" s="51"/>
      <c r="B19" s="49" t="s">
        <v>79</v>
      </c>
      <c r="C19" s="52"/>
      <c r="D19" s="52"/>
      <c r="E19" s="52"/>
      <c r="F19" s="94"/>
      <c r="G19" s="52"/>
      <c r="H19" s="52"/>
      <c r="I19" s="89"/>
      <c r="J19" s="89"/>
      <c r="K19" s="89"/>
      <c r="L19" s="89"/>
      <c r="M19" s="63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s="19" customFormat="1" ht="24">
      <c r="A20" s="50" t="s">
        <v>80</v>
      </c>
      <c r="B20" s="1" t="s">
        <v>54</v>
      </c>
      <c r="C20" s="67" t="s">
        <v>78</v>
      </c>
      <c r="D20" s="37">
        <f aca="true" t="shared" si="5" ref="D20:D25">SUM(E20:F20)</f>
        <v>135</v>
      </c>
      <c r="E20" s="37">
        <f aca="true" t="shared" si="6" ref="E20:E25">SUM(F20/2)</f>
        <v>45</v>
      </c>
      <c r="F20" s="93">
        <f aca="true" t="shared" si="7" ref="F20:F25">SUM(I20:L20)</f>
        <v>90</v>
      </c>
      <c r="G20" s="37">
        <f aca="true" t="shared" si="8" ref="G20:G25">SUM(F20-H20)</f>
        <v>36</v>
      </c>
      <c r="H20" s="37">
        <f aca="true" t="shared" si="9" ref="H20:H25">SUM(F20*0.6)</f>
        <v>54</v>
      </c>
      <c r="I20" s="85">
        <v>20</v>
      </c>
      <c r="J20" s="85">
        <v>10</v>
      </c>
      <c r="K20" s="87">
        <v>40</v>
      </c>
      <c r="L20" s="86">
        <v>20</v>
      </c>
      <c r="M20" s="63">
        <f aca="true" t="shared" si="10" ref="M20:M26">SUM(I20:L20)</f>
        <v>90</v>
      </c>
      <c r="N20" s="81"/>
      <c r="O20" s="81"/>
      <c r="P20" s="81"/>
      <c r="Q20" s="81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s="19" customFormat="1" ht="12.75">
      <c r="A21" s="50" t="s">
        <v>81</v>
      </c>
      <c r="B21" s="1" t="s">
        <v>48</v>
      </c>
      <c r="C21" s="45" t="s">
        <v>66</v>
      </c>
      <c r="D21" s="37">
        <f t="shared" si="5"/>
        <v>54</v>
      </c>
      <c r="E21" s="37">
        <f t="shared" si="6"/>
        <v>18</v>
      </c>
      <c r="F21" s="93">
        <f t="shared" si="7"/>
        <v>36</v>
      </c>
      <c r="G21" s="37">
        <f t="shared" si="8"/>
        <v>14.400000000000002</v>
      </c>
      <c r="H21" s="37">
        <f t="shared" si="9"/>
        <v>21.599999999999998</v>
      </c>
      <c r="I21" s="85"/>
      <c r="J21" s="85"/>
      <c r="K21" s="87">
        <v>36</v>
      </c>
      <c r="L21" s="86"/>
      <c r="M21" s="63">
        <f t="shared" si="10"/>
        <v>36</v>
      </c>
      <c r="N21" s="81"/>
      <c r="O21" s="81"/>
      <c r="P21" s="81"/>
      <c r="Q21" s="81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s="19" customFormat="1" ht="12.75">
      <c r="A22" s="50" t="s">
        <v>82</v>
      </c>
      <c r="B22" s="1" t="s">
        <v>49</v>
      </c>
      <c r="C22" s="45" t="s">
        <v>76</v>
      </c>
      <c r="D22" s="37">
        <f t="shared" si="5"/>
        <v>66</v>
      </c>
      <c r="E22" s="37">
        <f t="shared" si="6"/>
        <v>22</v>
      </c>
      <c r="F22" s="93">
        <f t="shared" si="7"/>
        <v>44</v>
      </c>
      <c r="G22" s="37">
        <f t="shared" si="8"/>
        <v>17.6</v>
      </c>
      <c r="H22" s="37">
        <f t="shared" si="9"/>
        <v>26.4</v>
      </c>
      <c r="I22" s="85"/>
      <c r="J22" s="85"/>
      <c r="K22" s="87">
        <v>44</v>
      </c>
      <c r="L22" s="86"/>
      <c r="M22" s="63">
        <f t="shared" si="10"/>
        <v>44</v>
      </c>
      <c r="N22" s="81"/>
      <c r="O22" s="81"/>
      <c r="P22" s="81"/>
      <c r="Q22" s="81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9" customFormat="1" ht="12.75">
      <c r="A23" s="50" t="s">
        <v>83</v>
      </c>
      <c r="B23" s="1" t="s">
        <v>50</v>
      </c>
      <c r="C23" s="65" t="s">
        <v>102</v>
      </c>
      <c r="D23" s="37">
        <f t="shared" si="5"/>
        <v>105</v>
      </c>
      <c r="E23" s="37">
        <f t="shared" si="6"/>
        <v>35</v>
      </c>
      <c r="F23" s="93">
        <f t="shared" si="7"/>
        <v>70</v>
      </c>
      <c r="G23" s="37">
        <f t="shared" si="8"/>
        <v>28</v>
      </c>
      <c r="H23" s="37">
        <f t="shared" si="9"/>
        <v>42</v>
      </c>
      <c r="I23" s="85">
        <v>20</v>
      </c>
      <c r="J23" s="85">
        <v>32</v>
      </c>
      <c r="K23" s="87">
        <v>18</v>
      </c>
      <c r="L23" s="86"/>
      <c r="M23" s="63">
        <f t="shared" si="10"/>
        <v>70</v>
      </c>
      <c r="N23" s="81"/>
      <c r="O23" s="81"/>
      <c r="P23" s="81"/>
      <c r="Q23" s="81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s="19" customFormat="1" ht="12.75">
      <c r="A24" s="50" t="s">
        <v>84</v>
      </c>
      <c r="B24" s="36" t="s">
        <v>53</v>
      </c>
      <c r="C24" s="46" t="s">
        <v>77</v>
      </c>
      <c r="D24" s="37">
        <f t="shared" si="5"/>
        <v>30</v>
      </c>
      <c r="E24" s="37">
        <f t="shared" si="6"/>
        <v>10</v>
      </c>
      <c r="F24" s="93">
        <f t="shared" si="7"/>
        <v>20</v>
      </c>
      <c r="G24" s="37">
        <f t="shared" si="8"/>
        <v>8</v>
      </c>
      <c r="H24" s="37">
        <f t="shared" si="9"/>
        <v>12</v>
      </c>
      <c r="I24" s="85">
        <v>8</v>
      </c>
      <c r="J24" s="85">
        <v>12</v>
      </c>
      <c r="K24" s="87"/>
      <c r="L24" s="86"/>
      <c r="M24" s="63">
        <f t="shared" si="10"/>
        <v>20</v>
      </c>
      <c r="N24" s="81"/>
      <c r="O24" s="81"/>
      <c r="P24" s="81"/>
      <c r="Q24" s="81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s="19" customFormat="1" ht="12.75">
      <c r="A25" s="50" t="s">
        <v>85</v>
      </c>
      <c r="B25" s="36" t="s">
        <v>69</v>
      </c>
      <c r="C25" s="66" t="s">
        <v>103</v>
      </c>
      <c r="D25" s="37">
        <f t="shared" si="5"/>
        <v>54</v>
      </c>
      <c r="E25" s="37">
        <f t="shared" si="6"/>
        <v>18</v>
      </c>
      <c r="F25" s="93">
        <f t="shared" si="7"/>
        <v>36</v>
      </c>
      <c r="G25" s="37">
        <f t="shared" si="8"/>
        <v>14.400000000000002</v>
      </c>
      <c r="H25" s="37">
        <f t="shared" si="9"/>
        <v>21.599999999999998</v>
      </c>
      <c r="I25" s="85"/>
      <c r="J25" s="85">
        <v>10</v>
      </c>
      <c r="K25" s="87">
        <v>6</v>
      </c>
      <c r="L25" s="86">
        <v>20</v>
      </c>
      <c r="M25" s="63">
        <f t="shared" si="10"/>
        <v>36</v>
      </c>
      <c r="N25" s="81"/>
      <c r="O25" s="81"/>
      <c r="P25" s="81"/>
      <c r="Q25" s="81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s="19" customFormat="1" ht="12.75">
      <c r="A26" s="18"/>
      <c r="B26" s="18" t="s">
        <v>22</v>
      </c>
      <c r="C26" s="9"/>
      <c r="D26" s="9">
        <f aca="true" t="shared" si="11" ref="D26:L26">SUM(D20:D25)</f>
        <v>444</v>
      </c>
      <c r="E26" s="9">
        <f t="shared" si="11"/>
        <v>148</v>
      </c>
      <c r="F26" s="88">
        <f t="shared" si="11"/>
        <v>296</v>
      </c>
      <c r="G26" s="9">
        <f t="shared" si="11"/>
        <v>118.4</v>
      </c>
      <c r="H26" s="9">
        <f t="shared" si="11"/>
        <v>177.6</v>
      </c>
      <c r="I26" s="88">
        <f t="shared" si="11"/>
        <v>48</v>
      </c>
      <c r="J26" s="88">
        <f t="shared" si="11"/>
        <v>64</v>
      </c>
      <c r="K26" s="88">
        <f t="shared" si="11"/>
        <v>144</v>
      </c>
      <c r="L26" s="88">
        <f t="shared" si="11"/>
        <v>40</v>
      </c>
      <c r="M26" s="73">
        <f t="shared" si="10"/>
        <v>296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19" customFormat="1" ht="12.75">
      <c r="A27" s="28" t="s">
        <v>1</v>
      </c>
      <c r="B27" s="2" t="s">
        <v>45</v>
      </c>
      <c r="C27" s="7"/>
      <c r="D27" s="7"/>
      <c r="E27" s="7"/>
      <c r="F27" s="2"/>
      <c r="G27" s="7"/>
      <c r="H27" s="7"/>
      <c r="I27" s="85"/>
      <c r="J27" s="85"/>
      <c r="K27" s="86"/>
      <c r="L27" s="86"/>
      <c r="M27" s="63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s="19" customFormat="1" ht="12.75">
      <c r="A28" s="28" t="s">
        <v>23</v>
      </c>
      <c r="B28" s="6" t="s">
        <v>2</v>
      </c>
      <c r="C28" s="7"/>
      <c r="D28" s="7"/>
      <c r="E28" s="7"/>
      <c r="F28" s="2"/>
      <c r="G28" s="7"/>
      <c r="H28" s="7"/>
      <c r="I28" s="85"/>
      <c r="J28" s="85"/>
      <c r="K28" s="86"/>
      <c r="L28" s="86"/>
      <c r="M28" s="63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9" customFormat="1" ht="12.75">
      <c r="A29" s="60" t="s">
        <v>86</v>
      </c>
      <c r="B29" s="47" t="s">
        <v>46</v>
      </c>
      <c r="C29" s="33"/>
      <c r="D29" s="33"/>
      <c r="E29" s="33"/>
      <c r="F29" s="95"/>
      <c r="G29" s="33"/>
      <c r="H29" s="33"/>
      <c r="I29" s="90"/>
      <c r="J29" s="90"/>
      <c r="K29" s="90"/>
      <c r="L29" s="90"/>
      <c r="M29" s="63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19" customFormat="1" ht="24">
      <c r="A30" s="61" t="s">
        <v>87</v>
      </c>
      <c r="B30" s="1" t="s">
        <v>47</v>
      </c>
      <c r="C30" s="4" t="s">
        <v>72</v>
      </c>
      <c r="D30" s="4">
        <f>SUM(F30+E30)</f>
        <v>240</v>
      </c>
      <c r="E30" s="4">
        <f>SUM(F30/2)</f>
        <v>80</v>
      </c>
      <c r="F30" s="93">
        <f>SUM(I30:L30)</f>
        <v>160</v>
      </c>
      <c r="G30" s="64">
        <f>SUM(F30-H30)</f>
        <v>64</v>
      </c>
      <c r="H30" s="64">
        <f>SUM(F30*0.6)</f>
        <v>96</v>
      </c>
      <c r="I30" s="91">
        <v>92</v>
      </c>
      <c r="J30" s="85">
        <v>68</v>
      </c>
      <c r="K30" s="87"/>
      <c r="L30" s="87"/>
      <c r="M30" s="63">
        <f>SUM(I30:L30)</f>
        <v>160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s="19" customFormat="1" ht="24">
      <c r="A31" s="62" t="s">
        <v>106</v>
      </c>
      <c r="B31" s="22" t="s">
        <v>56</v>
      </c>
      <c r="C31" s="38"/>
      <c r="D31" s="12">
        <f>SUM(F31+E31)</f>
        <v>240</v>
      </c>
      <c r="E31" s="12"/>
      <c r="F31" s="96">
        <f>SUM(I31:L31)</f>
        <v>240</v>
      </c>
      <c r="G31" s="75"/>
      <c r="H31" s="75"/>
      <c r="I31" s="91">
        <v>240</v>
      </c>
      <c r="J31" s="91"/>
      <c r="K31" s="87"/>
      <c r="L31" s="87"/>
      <c r="M31" s="63">
        <f>SUM(I31:L31)</f>
        <v>240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s="19" customFormat="1" ht="24">
      <c r="A32" s="62" t="s">
        <v>107</v>
      </c>
      <c r="B32" s="22" t="s">
        <v>57</v>
      </c>
      <c r="C32" s="38"/>
      <c r="D32" s="12">
        <f>SUM(F32,E32)</f>
        <v>340</v>
      </c>
      <c r="E32" s="12"/>
      <c r="F32" s="96">
        <f>SUM(I32:L32)</f>
        <v>340</v>
      </c>
      <c r="G32" s="75"/>
      <c r="H32" s="75"/>
      <c r="I32" s="91"/>
      <c r="J32" s="91">
        <v>340</v>
      </c>
      <c r="K32" s="87"/>
      <c r="L32" s="87"/>
      <c r="M32" s="63">
        <f>SUM(I32:L32)</f>
        <v>340</v>
      </c>
      <c r="N32" s="81"/>
      <c r="O32" s="81"/>
      <c r="P32" s="81"/>
      <c r="Q32" s="81"/>
      <c r="R32" s="81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s="19" customFormat="1" ht="24">
      <c r="A33" s="60" t="s">
        <v>89</v>
      </c>
      <c r="B33" s="34" t="s">
        <v>51</v>
      </c>
      <c r="C33" s="39"/>
      <c r="D33" s="33"/>
      <c r="E33" s="33"/>
      <c r="F33" s="95"/>
      <c r="G33" s="82"/>
      <c r="H33" s="82"/>
      <c r="I33" s="90"/>
      <c r="J33" s="90"/>
      <c r="K33" s="90"/>
      <c r="L33" s="90"/>
      <c r="M33" s="63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19" customFormat="1" ht="24">
      <c r="A34" s="61" t="s">
        <v>90</v>
      </c>
      <c r="B34" s="48" t="s">
        <v>52</v>
      </c>
      <c r="C34" s="4" t="s">
        <v>72</v>
      </c>
      <c r="D34" s="17">
        <f>SUM(E34:F34)</f>
        <v>84</v>
      </c>
      <c r="E34" s="17">
        <f>SUM(F34/2)</f>
        <v>28</v>
      </c>
      <c r="F34" s="93">
        <f>SUM(I34:L34)</f>
        <v>56</v>
      </c>
      <c r="G34" s="83">
        <f>SUM(F34-H34)</f>
        <v>22.4</v>
      </c>
      <c r="H34" s="83">
        <f>SUM(F34*0.6)</f>
        <v>33.6</v>
      </c>
      <c r="I34" s="85">
        <v>18</v>
      </c>
      <c r="J34" s="85">
        <v>38</v>
      </c>
      <c r="K34" s="87"/>
      <c r="L34" s="87"/>
      <c r="M34" s="63">
        <f>SUM(I34:L34)</f>
        <v>56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s="19" customFormat="1" ht="24">
      <c r="A35" s="62" t="s">
        <v>94</v>
      </c>
      <c r="B35" s="22" t="s">
        <v>28</v>
      </c>
      <c r="C35" s="38"/>
      <c r="D35" s="12">
        <f>SUM(E35:F35)</f>
        <v>72</v>
      </c>
      <c r="E35" s="12"/>
      <c r="F35" s="96">
        <f>SUM(I35:L35)</f>
        <v>72</v>
      </c>
      <c r="G35" s="75"/>
      <c r="H35" s="75"/>
      <c r="I35" s="91"/>
      <c r="J35" s="91">
        <v>72</v>
      </c>
      <c r="K35" s="87"/>
      <c r="L35" s="87"/>
      <c r="M35" s="63">
        <f>SUM(I35:L35)</f>
        <v>72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s="19" customFormat="1" ht="24">
      <c r="A36" s="62" t="s">
        <v>88</v>
      </c>
      <c r="B36" s="22" t="s">
        <v>58</v>
      </c>
      <c r="C36" s="38"/>
      <c r="D36" s="12">
        <f>SUM(E36:F36)</f>
        <v>68</v>
      </c>
      <c r="E36" s="12"/>
      <c r="F36" s="96">
        <f>SUM(I36:L36)</f>
        <v>68</v>
      </c>
      <c r="G36" s="75"/>
      <c r="H36" s="75"/>
      <c r="I36" s="91"/>
      <c r="J36" s="91">
        <v>68</v>
      </c>
      <c r="K36" s="87"/>
      <c r="L36" s="87"/>
      <c r="M36" s="63">
        <f>SUM(I36:L36)</f>
        <v>68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s="19" customFormat="1" ht="24">
      <c r="A37" s="32" t="s">
        <v>61</v>
      </c>
      <c r="B37" s="47" t="s">
        <v>62</v>
      </c>
      <c r="C37" s="33"/>
      <c r="D37" s="33"/>
      <c r="E37" s="33"/>
      <c r="F37" s="95"/>
      <c r="G37" s="82"/>
      <c r="H37" s="82"/>
      <c r="I37" s="90"/>
      <c r="J37" s="90"/>
      <c r="K37" s="90"/>
      <c r="L37" s="90"/>
      <c r="M37" s="63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 spans="1:60" s="19" customFormat="1" ht="24">
      <c r="A38" s="61" t="s">
        <v>95</v>
      </c>
      <c r="B38" s="1" t="s">
        <v>63</v>
      </c>
      <c r="C38" s="4" t="s">
        <v>67</v>
      </c>
      <c r="D38" s="4">
        <f>SUM(F38+E38)</f>
        <v>309</v>
      </c>
      <c r="E38" s="4">
        <f>SUM(F38/2)</f>
        <v>103</v>
      </c>
      <c r="F38" s="93">
        <f>SUM(I38:L38)</f>
        <v>206</v>
      </c>
      <c r="G38" s="64">
        <f>SUM(F38-H38)</f>
        <v>82.4</v>
      </c>
      <c r="H38" s="64">
        <f>SUM(F38*0.6)</f>
        <v>123.6</v>
      </c>
      <c r="I38" s="85"/>
      <c r="J38" s="85"/>
      <c r="K38" s="87">
        <v>162</v>
      </c>
      <c r="L38" s="87">
        <v>44</v>
      </c>
      <c r="M38" s="63">
        <f aca="true" t="shared" si="12" ref="M38:M47">SUM(I38:L38)</f>
        <v>206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 spans="1:60" s="19" customFormat="1" ht="24">
      <c r="A39" s="62" t="s">
        <v>96</v>
      </c>
      <c r="B39" s="22" t="s">
        <v>59</v>
      </c>
      <c r="C39" s="38"/>
      <c r="D39" s="12">
        <f>SUM(F39+E39)</f>
        <v>312</v>
      </c>
      <c r="E39" s="12"/>
      <c r="F39" s="96">
        <f>SUM(I39:L39)</f>
        <v>312</v>
      </c>
      <c r="G39" s="75"/>
      <c r="H39" s="75"/>
      <c r="I39" s="91"/>
      <c r="J39" s="91"/>
      <c r="K39" s="87">
        <v>192</v>
      </c>
      <c r="L39" s="87">
        <v>120</v>
      </c>
      <c r="M39" s="63">
        <f t="shared" si="12"/>
        <v>312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 spans="1:60" s="19" customFormat="1" ht="24">
      <c r="A40" s="31" t="s">
        <v>64</v>
      </c>
      <c r="B40" s="22" t="s">
        <v>60</v>
      </c>
      <c r="C40" s="38"/>
      <c r="D40" s="12">
        <f>SUM(F40,E40)</f>
        <v>408</v>
      </c>
      <c r="E40" s="12"/>
      <c r="F40" s="96">
        <f>SUM(I40:L40)</f>
        <v>408</v>
      </c>
      <c r="G40" s="75"/>
      <c r="H40" s="75"/>
      <c r="I40" s="91"/>
      <c r="J40" s="91"/>
      <c r="K40" s="92"/>
      <c r="L40" s="87">
        <v>408</v>
      </c>
      <c r="M40" s="63">
        <f t="shared" si="12"/>
        <v>408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</row>
    <row r="41" spans="1:60" s="19" customFormat="1" ht="15" customHeight="1">
      <c r="A41" s="44" t="s">
        <v>36</v>
      </c>
      <c r="B41" s="5" t="s">
        <v>21</v>
      </c>
      <c r="C41" s="64" t="s">
        <v>101</v>
      </c>
      <c r="D41" s="4">
        <v>246</v>
      </c>
      <c r="E41" s="4">
        <f>SUM(F41/2)</f>
        <v>82</v>
      </c>
      <c r="F41" s="93">
        <f>SUM(I41:L41)</f>
        <v>164</v>
      </c>
      <c r="G41" s="64">
        <f>SUM(F41-H41)</f>
        <v>16.400000000000006</v>
      </c>
      <c r="H41" s="64">
        <f>SUM(F41*0.9)</f>
        <v>147.6</v>
      </c>
      <c r="I41" s="85">
        <v>52</v>
      </c>
      <c r="J41" s="85">
        <v>56</v>
      </c>
      <c r="K41" s="87">
        <v>28</v>
      </c>
      <c r="L41" s="87">
        <v>28</v>
      </c>
      <c r="M41" s="63">
        <f t="shared" si="12"/>
        <v>164</v>
      </c>
      <c r="N41" s="81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 spans="1:60" s="19" customFormat="1" ht="12.75">
      <c r="A42" s="9"/>
      <c r="B42" s="18" t="s">
        <v>91</v>
      </c>
      <c r="C42" s="8"/>
      <c r="D42" s="9">
        <f>SUM(D30,D34,D38,D41)</f>
        <v>879</v>
      </c>
      <c r="E42" s="9">
        <f>SUM(E30,E34,E38,E41)</f>
        <v>293</v>
      </c>
      <c r="F42" s="88">
        <f>SUM(F30,F34,F38,F41)</f>
        <v>586</v>
      </c>
      <c r="G42" s="9">
        <f>SUM(G30,G38)</f>
        <v>146.4</v>
      </c>
      <c r="H42" s="9">
        <f>SUM(H30,H38)</f>
        <v>219.6</v>
      </c>
      <c r="I42" s="88">
        <f>SUM(I30,I34,I38,I41)</f>
        <v>162</v>
      </c>
      <c r="J42" s="88">
        <f>SUM(J30,J34,J38,J41)</f>
        <v>162</v>
      </c>
      <c r="K42" s="88">
        <f>SUM(K30,K34,K38,K41)</f>
        <v>190</v>
      </c>
      <c r="L42" s="88">
        <f>SUM(L30,L34,L38,L41)</f>
        <v>72</v>
      </c>
      <c r="M42" s="63">
        <f t="shared" si="12"/>
        <v>586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43" spans="1:60" s="19" customFormat="1" ht="12.75">
      <c r="A43" s="9"/>
      <c r="B43" s="18" t="s">
        <v>97</v>
      </c>
      <c r="C43" s="8"/>
      <c r="D43" s="9"/>
      <c r="E43" s="9"/>
      <c r="F43" s="88">
        <f>SUM(F31,F35,F39)</f>
        <v>624</v>
      </c>
      <c r="G43" s="9"/>
      <c r="H43" s="9"/>
      <c r="I43" s="88">
        <f aca="true" t="shared" si="13" ref="I43:L44">SUM(I31,I35,I39)</f>
        <v>240</v>
      </c>
      <c r="J43" s="88">
        <f t="shared" si="13"/>
        <v>72</v>
      </c>
      <c r="K43" s="88">
        <f t="shared" si="13"/>
        <v>192</v>
      </c>
      <c r="L43" s="88">
        <f t="shared" si="13"/>
        <v>120</v>
      </c>
      <c r="M43" s="63">
        <f t="shared" si="12"/>
        <v>624</v>
      </c>
      <c r="N43" s="80"/>
      <c r="O43" s="81"/>
      <c r="P43" s="81"/>
      <c r="Q43" s="81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 spans="1:60" s="19" customFormat="1" ht="12.75">
      <c r="A44" s="9"/>
      <c r="B44" s="18" t="s">
        <v>73</v>
      </c>
      <c r="C44" s="8"/>
      <c r="D44" s="9"/>
      <c r="E44" s="9"/>
      <c r="F44" s="88">
        <f>SUM(F32,F36,F40)</f>
        <v>816</v>
      </c>
      <c r="G44" s="9"/>
      <c r="H44" s="9"/>
      <c r="I44" s="88">
        <f t="shared" si="13"/>
        <v>0</v>
      </c>
      <c r="J44" s="88">
        <f t="shared" si="13"/>
        <v>408</v>
      </c>
      <c r="K44" s="88">
        <f t="shared" si="13"/>
        <v>0</v>
      </c>
      <c r="L44" s="88">
        <f t="shared" si="13"/>
        <v>408</v>
      </c>
      <c r="M44" s="63">
        <f t="shared" si="12"/>
        <v>816</v>
      </c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 spans="1:60" s="19" customFormat="1" ht="12.75">
      <c r="A45" s="8"/>
      <c r="B45" s="18" t="s">
        <v>98</v>
      </c>
      <c r="C45" s="8"/>
      <c r="D45" s="8">
        <f>SUM(D31,D32,D39,D40)</f>
        <v>1300</v>
      </c>
      <c r="E45" s="8">
        <f>SUM(E31,E32,E39,E40)</f>
        <v>0</v>
      </c>
      <c r="F45" s="88">
        <f>SUM(F31,F32,F35,F36,F39,F40)</f>
        <v>1440</v>
      </c>
      <c r="G45" s="8"/>
      <c r="H45" s="8"/>
      <c r="I45" s="88">
        <f>SUM(I31,I32,I35,I36,I39,I40)</f>
        <v>240</v>
      </c>
      <c r="J45" s="88">
        <f>SUM(J31,J32,J35,J36,J39,J40)</f>
        <v>480</v>
      </c>
      <c r="K45" s="88">
        <f>SUM(K31,K32,K35,K36,K39,K40)</f>
        <v>192</v>
      </c>
      <c r="L45" s="88">
        <f>SUM(L31,L32,L35,L36,L39,L40)</f>
        <v>528</v>
      </c>
      <c r="M45" s="63">
        <f t="shared" si="12"/>
        <v>1440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  <row r="46" spans="1:60" s="19" customFormat="1" ht="12.75" customHeight="1">
      <c r="A46" s="3" t="s">
        <v>37</v>
      </c>
      <c r="B46" s="3" t="s">
        <v>38</v>
      </c>
      <c r="C46" s="4"/>
      <c r="D46" s="4"/>
      <c r="E46" s="4"/>
      <c r="F46" s="97">
        <f>SUM(I46:L46)</f>
        <v>72</v>
      </c>
      <c r="G46" s="23"/>
      <c r="H46" s="23"/>
      <c r="I46" s="68">
        <v>12</v>
      </c>
      <c r="J46" s="69">
        <v>32</v>
      </c>
      <c r="K46" s="70">
        <v>12</v>
      </c>
      <c r="L46" s="70">
        <v>16</v>
      </c>
      <c r="M46" s="71">
        <f t="shared" si="12"/>
        <v>72</v>
      </c>
      <c r="N46" s="99"/>
      <c r="O46" s="99"/>
      <c r="P46" s="99"/>
      <c r="Q46" s="99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</row>
    <row r="47" spans="1:60" s="19" customFormat="1" ht="15" customHeight="1">
      <c r="A47" s="3" t="s">
        <v>92</v>
      </c>
      <c r="B47" s="3" t="s">
        <v>93</v>
      </c>
      <c r="C47" s="4"/>
      <c r="D47" s="4"/>
      <c r="E47" s="4"/>
      <c r="F47" s="98">
        <f>SUM(I47:L47)</f>
        <v>72</v>
      </c>
      <c r="G47" s="4"/>
      <c r="H47" s="4"/>
      <c r="I47" s="79"/>
      <c r="J47" s="79"/>
      <c r="K47" s="74"/>
      <c r="L47" s="72">
        <v>72</v>
      </c>
      <c r="M47" s="71">
        <f t="shared" si="12"/>
        <v>72</v>
      </c>
      <c r="N47" s="99"/>
      <c r="O47" s="99"/>
      <c r="P47" s="99"/>
      <c r="Q47" s="99"/>
      <c r="R47" s="99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</row>
    <row r="48" spans="1:60" s="19" customFormat="1" ht="30.75" customHeight="1">
      <c r="A48" s="102" t="s">
        <v>71</v>
      </c>
      <c r="B48" s="103"/>
      <c r="C48" s="103"/>
      <c r="D48" s="4"/>
      <c r="E48" s="4"/>
      <c r="F48" s="13"/>
      <c r="G48" s="104" t="s">
        <v>68</v>
      </c>
      <c r="H48" s="105"/>
      <c r="I48" s="79"/>
      <c r="J48" s="79">
        <v>2</v>
      </c>
      <c r="K48" s="74"/>
      <c r="L48" s="74">
        <v>1</v>
      </c>
      <c r="M48" s="63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</row>
    <row r="49" spans="1:60" s="19" customFormat="1" ht="24.75" customHeight="1">
      <c r="A49" s="103"/>
      <c r="B49" s="103"/>
      <c r="C49" s="103"/>
      <c r="D49" s="4"/>
      <c r="E49" s="4"/>
      <c r="F49" s="13"/>
      <c r="G49" s="104" t="s">
        <v>24</v>
      </c>
      <c r="H49" s="105"/>
      <c r="I49" s="79">
        <v>2</v>
      </c>
      <c r="J49" s="79">
        <v>2</v>
      </c>
      <c r="K49" s="74">
        <v>1</v>
      </c>
      <c r="L49" s="74">
        <v>2</v>
      </c>
      <c r="M49" s="63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</row>
    <row r="50" spans="1:60" s="19" customFormat="1" ht="24.75" customHeight="1">
      <c r="A50" s="106" t="s">
        <v>108</v>
      </c>
      <c r="B50" s="103"/>
      <c r="C50" s="103"/>
      <c r="D50" s="4"/>
      <c r="E50" s="4"/>
      <c r="F50" s="13"/>
      <c r="G50" s="104" t="s">
        <v>25</v>
      </c>
      <c r="H50" s="105"/>
      <c r="I50" s="79">
        <v>4</v>
      </c>
      <c r="J50" s="79">
        <v>6</v>
      </c>
      <c r="K50" s="74">
        <v>5</v>
      </c>
      <c r="L50" s="74">
        <v>2</v>
      </c>
      <c r="M50" s="63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</row>
    <row r="51" spans="1:60" s="19" customFormat="1" ht="12.75" customHeight="1">
      <c r="A51" s="103"/>
      <c r="B51" s="103"/>
      <c r="C51" s="103"/>
      <c r="D51" s="4"/>
      <c r="E51" s="4"/>
      <c r="F51" s="13">
        <f>SUM(I51:L51)</f>
        <v>120</v>
      </c>
      <c r="G51" s="104" t="s">
        <v>26</v>
      </c>
      <c r="H51" s="105"/>
      <c r="I51" s="79">
        <v>30</v>
      </c>
      <c r="J51" s="79">
        <v>30</v>
      </c>
      <c r="K51" s="74">
        <v>30</v>
      </c>
      <c r="L51" s="74">
        <v>30</v>
      </c>
      <c r="M51" s="63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 spans="1:60" s="19" customFormat="1" ht="12.75">
      <c r="A52" s="100" t="s">
        <v>27</v>
      </c>
      <c r="B52" s="101"/>
      <c r="C52" s="11"/>
      <c r="D52" s="14">
        <f>SUM(D18,D26,D42,D45,F47)</f>
        <v>3076</v>
      </c>
      <c r="E52" s="14">
        <f>SUM(E18,E26,E42,E45)</f>
        <v>568</v>
      </c>
      <c r="F52" s="11">
        <f>SUM(F18,F26,F42,F45,F46,F47)</f>
        <v>2720</v>
      </c>
      <c r="G52" s="11"/>
      <c r="H52" s="11"/>
      <c r="I52" s="11">
        <f>SUM(I18,I26,I42,I45,I46,I47)</f>
        <v>578</v>
      </c>
      <c r="J52" s="11">
        <f>SUM(J18,J26,J42,J45,J46,J47)</f>
        <v>782</v>
      </c>
      <c r="K52" s="11">
        <f>SUM(K18,K26,K42,K45,K46)</f>
        <v>578</v>
      </c>
      <c r="L52" s="11">
        <f>SUM(L18,L26,L42,L45,L46,L47)</f>
        <v>782</v>
      </c>
      <c r="M52" s="63">
        <f>SUM(I52:L52)</f>
        <v>2720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3" spans="1:60" s="19" customFormat="1" ht="12.75">
      <c r="A53" s="11"/>
      <c r="B53" s="24" t="s">
        <v>70</v>
      </c>
      <c r="C53" s="25"/>
      <c r="D53" s="26"/>
      <c r="E53" s="26"/>
      <c r="F53" s="25">
        <v>2720</v>
      </c>
      <c r="G53" s="25"/>
      <c r="H53" s="25"/>
      <c r="I53" s="25">
        <v>578</v>
      </c>
      <c r="J53" s="25">
        <v>782</v>
      </c>
      <c r="K53" s="25">
        <v>578</v>
      </c>
      <c r="L53" s="25">
        <v>782</v>
      </c>
      <c r="M53" s="63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</row>
    <row r="54" spans="1:12" s="54" customFormat="1" ht="12.75">
      <c r="A54" s="41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s="56" customFormat="1" ht="12.75">
      <c r="A55" s="55"/>
      <c r="B55" s="53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s="56" customFormat="1" ht="12.75">
      <c r="A56" s="55"/>
      <c r="B56" s="53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s="56" customFormat="1" ht="12.75">
      <c r="A57" s="55"/>
      <c r="B57" s="53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2.75">
      <c r="A61" s="15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/>
  <mergeCells count="26"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  <mergeCell ref="D8:D10"/>
    <mergeCell ref="E8:E10"/>
    <mergeCell ref="F8:H8"/>
    <mergeCell ref="I8:J8"/>
    <mergeCell ref="K8:L8"/>
    <mergeCell ref="F9:F10"/>
    <mergeCell ref="G9:H9"/>
    <mergeCell ref="N46:Q46"/>
    <mergeCell ref="N47:R47"/>
    <mergeCell ref="A52:B52"/>
    <mergeCell ref="A48:C49"/>
    <mergeCell ref="G48:H48"/>
    <mergeCell ref="G49:H49"/>
    <mergeCell ref="A50:C51"/>
    <mergeCell ref="G50:H50"/>
    <mergeCell ref="G51:H51"/>
  </mergeCells>
  <printOptions/>
  <pageMargins left="0.7480314960629921" right="0.3937007874015748" top="0.5511811023622047" bottom="0.59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TechExp-1</cp:lastModifiedBy>
  <cp:lastPrinted>2019-09-12T09:25:26Z</cp:lastPrinted>
  <dcterms:created xsi:type="dcterms:W3CDTF">1996-10-08T23:32:33Z</dcterms:created>
  <dcterms:modified xsi:type="dcterms:W3CDTF">2024-04-08T10:41:16Z</dcterms:modified>
  <cp:category/>
  <cp:version/>
  <cp:contentType/>
  <cp:contentStatus/>
</cp:coreProperties>
</file>